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20/Libre/Libre Veendam/"/>
    </mc:Choice>
  </mc:AlternateContent>
  <xr:revisionPtr revIDLastSave="7" documentId="8_{9B090BD5-9508-4392-8636-9F12A5D096A2}" xr6:coauthVersionLast="45" xr6:coauthVersionMax="45" xr10:uidLastSave="{01D13875-4C0A-42A9-B7DC-B588CACB59AE}"/>
  <bookViews>
    <workbookView xWindow="-120" yWindow="-120" windowWidth="25440" windowHeight="15390" xr2:uid="{487D7EBA-F502-4273-A4E6-97C56CFBDAA9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M48" i="1"/>
  <c r="J48" i="1"/>
  <c r="G48" i="1"/>
  <c r="E48" i="1"/>
  <c r="N47" i="1"/>
  <c r="O47" i="1" s="1"/>
  <c r="M47" i="1"/>
  <c r="J47" i="1"/>
  <c r="G47" i="1"/>
  <c r="E47" i="1"/>
  <c r="N46" i="1"/>
  <c r="O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M44" i="1"/>
  <c r="J44" i="1"/>
  <c r="G44" i="1"/>
  <c r="E44" i="1"/>
  <c r="N43" i="1"/>
  <c r="O43" i="1" s="1"/>
  <c r="M43" i="1"/>
  <c r="J43" i="1"/>
  <c r="G43" i="1"/>
  <c r="E43" i="1"/>
  <c r="N42" i="1"/>
  <c r="O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3" i="1"/>
  <c r="O3" i="1" s="1"/>
  <c r="M3" i="1"/>
  <c r="J3" i="1"/>
  <c r="G3" i="1"/>
  <c r="E3" i="1"/>
  <c r="N4" i="1"/>
  <c r="O4" i="1" s="1"/>
  <c r="P4" i="1" s="1"/>
  <c r="Q4" i="1" s="1"/>
  <c r="M4" i="1"/>
  <c r="J4" i="1"/>
  <c r="G4" i="1"/>
  <c r="E4" i="1"/>
  <c r="N2" i="1"/>
  <c r="O2" i="1" s="1"/>
  <c r="M2" i="1"/>
  <c r="J2" i="1"/>
  <c r="G2" i="1"/>
  <c r="E2" i="1"/>
  <c r="P43" i="1" l="1"/>
  <c r="Q43" i="1" s="1"/>
  <c r="P2" i="1"/>
  <c r="Q2" i="1" s="1"/>
  <c r="P6" i="1"/>
  <c r="Q6" i="1" s="1"/>
  <c r="P10" i="1"/>
  <c r="Q10" i="1" s="1"/>
  <c r="P14" i="1"/>
  <c r="Q14" i="1" s="1"/>
  <c r="P18" i="1"/>
  <c r="Q18" i="1" s="1"/>
  <c r="P22" i="1"/>
  <c r="Q22" i="1" s="1"/>
  <c r="P26" i="1"/>
  <c r="Q26" i="1" s="1"/>
  <c r="P30" i="1"/>
  <c r="Q30" i="1" s="1"/>
  <c r="P34" i="1"/>
  <c r="Q34" i="1" s="1"/>
  <c r="P38" i="1"/>
  <c r="Q38" i="1" s="1"/>
  <c r="P42" i="1"/>
  <c r="Q42" i="1" s="1"/>
  <c r="P46" i="1"/>
  <c r="Q46" i="1" s="1"/>
  <c r="P47" i="1"/>
  <c r="Q47" i="1" s="1"/>
  <c r="P3" i="1"/>
  <c r="Q3" i="1" s="1"/>
  <c r="P8" i="1"/>
  <c r="Q8" i="1" s="1"/>
  <c r="P12" i="1"/>
  <c r="Q12" i="1" s="1"/>
  <c r="P16" i="1"/>
  <c r="Q16" i="1" s="1"/>
  <c r="P20" i="1"/>
  <c r="Q20" i="1" s="1"/>
  <c r="P24" i="1"/>
  <c r="Q24" i="1" s="1"/>
  <c r="P28" i="1"/>
  <c r="Q28" i="1" s="1"/>
  <c r="P32" i="1"/>
  <c r="Q32" i="1" s="1"/>
  <c r="P36" i="1"/>
  <c r="Q36" i="1" s="1"/>
  <c r="P40" i="1"/>
  <c r="Q40" i="1" s="1"/>
  <c r="P44" i="1"/>
  <c r="Q44" i="1" s="1"/>
  <c r="P48" i="1"/>
  <c r="Q48" i="1" s="1"/>
</calcChain>
</file>

<file path=xl/sharedStrings.xml><?xml version="1.0" encoding="utf-8"?>
<sst xmlns="http://schemas.openxmlformats.org/spreadsheetml/2006/main" count="110" uniqueCount="64">
  <si>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</si>
  <si>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</si>
  <si>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</si>
  <si>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</si>
  <si>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</si>
  <si>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</si>
  <si>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</si>
  <si>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</si>
  <si>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</si>
  <si>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</si>
  <si>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</si>
  <si>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</si>
  <si>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</si>
  <si>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</si>
  <si>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</si>
  <si>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Eddie Doedens</t>
  </si>
  <si>
    <t>B</t>
  </si>
  <si>
    <t>Elzo Dijk</t>
  </si>
  <si>
    <t>Roy Ziesling</t>
  </si>
  <si>
    <t>Jacob Bosma</t>
  </si>
  <si>
    <t>Henk  Hofman</t>
  </si>
  <si>
    <t>Ludolf  Onnes</t>
  </si>
  <si>
    <t>Daniël Kerbof</t>
  </si>
  <si>
    <t>Reint Loer</t>
  </si>
  <si>
    <t>Gerry Drenth</t>
  </si>
  <si>
    <t>Harm Wending</t>
  </si>
  <si>
    <t>Roland Koerts</t>
  </si>
  <si>
    <t>Reint Boltendal</t>
  </si>
  <si>
    <t>Stan van Leuven</t>
  </si>
  <si>
    <t>Tally Siemens</t>
  </si>
  <si>
    <t>Patrick Smid</t>
  </si>
  <si>
    <t>Caren Eling</t>
  </si>
  <si>
    <t>Ben  van  Dijk</t>
  </si>
  <si>
    <t>Hindrik Schuur</t>
  </si>
  <si>
    <t>Arthur Doesselaar</t>
  </si>
  <si>
    <t>Tonnie  Beekhuis</t>
  </si>
  <si>
    <t xml:space="preserve">Jan Bos </t>
  </si>
  <si>
    <t>Klaas Boersma</t>
  </si>
  <si>
    <t>Emiel  Timmermans</t>
  </si>
  <si>
    <t>Bert Dallinga</t>
  </si>
  <si>
    <t>Peter keizer</t>
  </si>
  <si>
    <t>Roy Kerbof</t>
  </si>
  <si>
    <t>Robert Blouw</t>
  </si>
  <si>
    <t>Ronnie Kruit</t>
  </si>
  <si>
    <t>Hendrik Dijkstra</t>
  </si>
  <si>
    <t>Henk Hubbels</t>
  </si>
  <si>
    <t>Feike Moerman</t>
  </si>
  <si>
    <t>Fred Stok</t>
  </si>
  <si>
    <t>Wubbo Hemmens</t>
  </si>
  <si>
    <t>Piet  Spa</t>
  </si>
  <si>
    <t>Ella Hilbolling</t>
  </si>
  <si>
    <t>Andre Roossien</t>
  </si>
  <si>
    <t>Dennis  Lengton</t>
  </si>
  <si>
    <t>Hugo Jonker</t>
  </si>
  <si>
    <t>Frans de Groot</t>
  </si>
  <si>
    <t>Brain   Reinders</t>
  </si>
  <si>
    <t>Derk Nieuwenhuis</t>
  </si>
  <si>
    <t>Simon Welp</t>
  </si>
  <si>
    <t>Pieter van der Poel</t>
  </si>
  <si>
    <t>Eisse Bolt</t>
  </si>
  <si>
    <t>Bert Pakes</t>
  </si>
  <si>
    <t>Jan  Post</t>
  </si>
  <si>
    <t>Liesko Westerhuis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</si>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</sst>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5" fontId="10" fillId="0" borderId="0" applyBorder="0" applyProtection="0"/>
  </cellStyleXfs>
  <cellXfs count="35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165" fontId="0" fillId="0" borderId="1" xfId="2" applyFont="1" applyBorder="1" applyAlignment="1" applyProtection="1">
      <alignment horizontal="center"/>
    </xf>
    <xf numFmtId="2" fontId="9" fillId="0" borderId="3" xfId="1" applyNumberFormat="1" applyFont="1" applyBorder="1" applyAlignment="1" applyProtection="1">
      <alignment horizontal="center"/>
    </xf>
    <xf numFmtId="165" fontId="0" fillId="3" borderId="3" xfId="2" applyFont="1" applyFill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6" fontId="6" fillId="0" borderId="1" xfId="0" applyNumberFormat="1" applyFont="1" applyBorder="1" applyAlignment="1">
      <alignment horizontal="right"/>
    </xf>
    <xf numFmtId="166" fontId="6" fillId="0" borderId="2" xfId="0" applyNumberFormat="1" applyFont="1" applyBorder="1"/>
    <xf numFmtId="1" fontId="6" fillId="0" borderId="3" xfId="0" applyNumberFormat="1" applyFont="1" applyBorder="1"/>
    <xf numFmtId="16" fontId="7" fillId="0" borderId="4" xfId="0" applyNumberFormat="1" applyFont="1" applyBorder="1" applyAlignment="1" applyProtection="1">
      <alignment horizontal="center"/>
      <protection locked="0"/>
    </xf>
    <xf numFmtId="0" fontId="9" fillId="0" borderId="5" xfId="1" applyFont="1" applyBorder="1" applyProtection="1">
      <protection locked="0"/>
    </xf>
    <xf numFmtId="166" fontId="6" fillId="0" borderId="1" xfId="0" applyNumberFormat="1" applyFont="1" applyBorder="1"/>
    <xf numFmtId="0" fontId="9" fillId="0" borderId="4" xfId="1" applyFont="1" applyBorder="1" applyProtection="1">
      <protection locked="0"/>
    </xf>
    <xf numFmtId="164" fontId="7" fillId="0" borderId="3" xfId="0" applyNumberFormat="1" applyFont="1" applyBorder="1" applyAlignment="1" applyProtection="1">
      <alignment horizontal="center"/>
      <protection locked="0"/>
    </xf>
    <xf numFmtId="0" fontId="9" fillId="4" borderId="4" xfId="1" applyFont="1" applyFill="1" applyBorder="1" applyProtection="1">
      <protection locked="0"/>
    </xf>
    <xf numFmtId="0" fontId="9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16" fontId="7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/>
  </cellXfs>
  <cellStyles count="3">
    <cellStyle name="Excel Built-in Normal" xfId="2" xr:uid="{7E48915F-B6F8-4CBB-AE26-C1C1F9CACC80}"/>
    <cellStyle name="Standaard" xfId="0" builtinId="0"/>
    <cellStyle name="Standaard 2" xfId="1" xr:uid="{16B4E853-70DE-42A0-AD43-933F135534B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e%20Veendam%20per%2030-8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</sheetNames>
    <sheetDataSet>
      <sheetData sheetId="0">
        <row r="2">
          <cell r="X2">
            <v>12</v>
          </cell>
          <cell r="Y2">
            <v>0.27</v>
          </cell>
        </row>
        <row r="3">
          <cell r="X3">
            <v>14</v>
          </cell>
          <cell r="Y3">
            <v>0.32</v>
          </cell>
        </row>
        <row r="4">
          <cell r="X4">
            <v>15</v>
          </cell>
          <cell r="Y4">
            <v>0.37</v>
          </cell>
        </row>
        <row r="5">
          <cell r="X5">
            <v>17</v>
          </cell>
          <cell r="Y5">
            <v>0.42</v>
          </cell>
        </row>
        <row r="6">
          <cell r="X6">
            <v>18</v>
          </cell>
          <cell r="Y6">
            <v>0.47</v>
          </cell>
        </row>
        <row r="7">
          <cell r="X7">
            <v>20</v>
          </cell>
          <cell r="Y7">
            <v>0.55000000000000004</v>
          </cell>
        </row>
        <row r="8">
          <cell r="X8">
            <v>22</v>
          </cell>
          <cell r="Y8">
            <v>0.65</v>
          </cell>
        </row>
        <row r="9">
          <cell r="X9">
            <v>23</v>
          </cell>
          <cell r="Y9">
            <v>0.75</v>
          </cell>
        </row>
        <row r="10">
          <cell r="X10">
            <v>25</v>
          </cell>
          <cell r="Y10">
            <v>0.85</v>
          </cell>
        </row>
        <row r="11">
          <cell r="X11">
            <v>26</v>
          </cell>
          <cell r="Y11">
            <v>0.95</v>
          </cell>
        </row>
        <row r="12">
          <cell r="X12">
            <v>28</v>
          </cell>
          <cell r="Y12">
            <v>1.05</v>
          </cell>
        </row>
        <row r="13">
          <cell r="X13">
            <v>30</v>
          </cell>
          <cell r="Y13">
            <v>1.1499999999999999</v>
          </cell>
        </row>
        <row r="14">
          <cell r="X14">
            <v>33</v>
          </cell>
          <cell r="Y14">
            <v>1.25</v>
          </cell>
        </row>
        <row r="15">
          <cell r="X15">
            <v>35</v>
          </cell>
          <cell r="Y15">
            <v>1.35</v>
          </cell>
        </row>
        <row r="16">
          <cell r="X16">
            <v>38</v>
          </cell>
          <cell r="Y16">
            <v>1.45</v>
          </cell>
        </row>
        <row r="17">
          <cell r="X17">
            <v>40</v>
          </cell>
          <cell r="Y17">
            <v>1.55</v>
          </cell>
        </row>
        <row r="18">
          <cell r="X18">
            <v>42</v>
          </cell>
          <cell r="Y18">
            <v>1.65</v>
          </cell>
        </row>
        <row r="19">
          <cell r="X19">
            <v>45</v>
          </cell>
          <cell r="Y19">
            <v>1.75</v>
          </cell>
        </row>
        <row r="20">
          <cell r="X20">
            <v>47</v>
          </cell>
          <cell r="Y20">
            <v>1.85</v>
          </cell>
        </row>
        <row r="21">
          <cell r="X21">
            <v>50</v>
          </cell>
          <cell r="Y21">
            <v>1.95</v>
          </cell>
        </row>
        <row r="22">
          <cell r="X22">
            <v>52</v>
          </cell>
          <cell r="Y22">
            <v>2.12</v>
          </cell>
        </row>
        <row r="23">
          <cell r="X23">
            <v>56</v>
          </cell>
          <cell r="Y23">
            <v>2.37</v>
          </cell>
        </row>
        <row r="24">
          <cell r="X24">
            <v>60</v>
          </cell>
          <cell r="Y24">
            <v>2.62</v>
          </cell>
        </row>
        <row r="25">
          <cell r="X25">
            <v>64</v>
          </cell>
          <cell r="Y25">
            <v>2.87</v>
          </cell>
        </row>
        <row r="26">
          <cell r="X26">
            <v>68</v>
          </cell>
          <cell r="Y26">
            <v>3.12</v>
          </cell>
        </row>
        <row r="27">
          <cell r="X27">
            <v>72</v>
          </cell>
          <cell r="Y27">
            <v>3.37</v>
          </cell>
        </row>
        <row r="28">
          <cell r="X28">
            <v>80</v>
          </cell>
          <cell r="Y28">
            <v>3.75</v>
          </cell>
        </row>
        <row r="29">
          <cell r="X29">
            <v>88</v>
          </cell>
          <cell r="Y29">
            <v>4.25</v>
          </cell>
        </row>
        <row r="30">
          <cell r="X30">
            <v>96</v>
          </cell>
          <cell r="Y30">
            <v>4.75</v>
          </cell>
        </row>
        <row r="31">
          <cell r="X31">
            <v>104</v>
          </cell>
          <cell r="Y31">
            <v>5.25</v>
          </cell>
        </row>
        <row r="32">
          <cell r="X32">
            <v>112</v>
          </cell>
          <cell r="Y32">
            <v>5.75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3428-53B3-4696-BD9A-9A6360E0627B}">
  <sheetPr>
    <pageSetUpPr fitToPage="1"/>
  </sheetPr>
  <dimension ref="A1:R48"/>
  <sheetViews>
    <sheetView tabSelected="1" workbookViewId="0">
      <selection activeCell="V12" sqref="V1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8" t="s">
        <v>10</v>
      </c>
      <c r="N1" s="8" t="s">
        <v>11</v>
      </c>
      <c r="O1" s="7" t="s">
        <v>12</v>
      </c>
      <c r="P1" s="9" t="s">
        <v>13</v>
      </c>
      <c r="Q1" s="10" t="s">
        <v>14</v>
      </c>
      <c r="R1" s="11" t="s">
        <v>63</v>
      </c>
    </row>
    <row r="2" spans="1:18" x14ac:dyDescent="0.25">
      <c r="A2" s="12">
        <v>1</v>
      </c>
      <c r="B2" s="13">
        <v>44067</v>
      </c>
      <c r="C2" s="14" t="s">
        <v>15</v>
      </c>
      <c r="D2" s="15" t="s">
        <v>16</v>
      </c>
      <c r="E2" s="16">
        <f>VLOOKUP(F2,'[1]Groep A'!X$2:Y92,2)</f>
        <v>0.55000000000000004</v>
      </c>
      <c r="F2" s="17">
        <v>20</v>
      </c>
      <c r="G2" s="18">
        <f>F2/25</f>
        <v>0.8</v>
      </c>
      <c r="H2" s="19">
        <v>28</v>
      </c>
      <c r="I2" s="19">
        <v>9</v>
      </c>
      <c r="J2" s="20">
        <f>H2/F2*100</f>
        <v>140</v>
      </c>
      <c r="K2" s="19">
        <v>41</v>
      </c>
      <c r="L2" s="19">
        <v>6</v>
      </c>
      <c r="M2" s="20">
        <f>K2/F2*100</f>
        <v>204.99999999999997</v>
      </c>
      <c r="N2" s="21">
        <f>H2+K2</f>
        <v>69</v>
      </c>
      <c r="O2" s="22">
        <f>N2/50</f>
        <v>1.38</v>
      </c>
      <c r="P2" s="23">
        <f>O2/G2*100</f>
        <v>172.5</v>
      </c>
      <c r="Q2" s="24">
        <f>ROUNDDOWN(P2,0)</f>
        <v>172</v>
      </c>
      <c r="R2" s="34">
        <v>25</v>
      </c>
    </row>
    <row r="3" spans="1:18" x14ac:dyDescent="0.25">
      <c r="A3" s="12">
        <v>3</v>
      </c>
      <c r="B3" s="13">
        <v>44073</v>
      </c>
      <c r="C3" s="26" t="s">
        <v>18</v>
      </c>
      <c r="D3" s="15" t="s">
        <v>16</v>
      </c>
      <c r="E3" s="16">
        <f>VLOOKUP(F3,'[1]Groep A'!X$2:Y77,2)</f>
        <v>1.45</v>
      </c>
      <c r="F3" s="17">
        <v>38</v>
      </c>
      <c r="G3" s="18">
        <f>F3/25</f>
        <v>1.52</v>
      </c>
      <c r="H3" s="19">
        <v>61</v>
      </c>
      <c r="I3" s="19">
        <v>12</v>
      </c>
      <c r="J3" s="20">
        <f>H3/F3*100</f>
        <v>160.5263157894737</v>
      </c>
      <c r="K3" s="19">
        <v>47</v>
      </c>
      <c r="L3" s="19">
        <v>10</v>
      </c>
      <c r="M3" s="20">
        <f>K3/F3*100</f>
        <v>123.68421052631579</v>
      </c>
      <c r="N3" s="21">
        <f>H3+K3</f>
        <v>108</v>
      </c>
      <c r="O3" s="22">
        <f>N3/50</f>
        <v>2.16</v>
      </c>
      <c r="P3" s="27">
        <f>O3/G3*100</f>
        <v>142.10526315789474</v>
      </c>
      <c r="Q3" s="24">
        <f>ROUNDDOWN(P3,0)</f>
        <v>142</v>
      </c>
      <c r="R3" s="34">
        <v>40</v>
      </c>
    </row>
    <row r="4" spans="1:18" x14ac:dyDescent="0.25">
      <c r="A4" s="12">
        <v>2</v>
      </c>
      <c r="B4" s="25">
        <v>44068</v>
      </c>
      <c r="C4" s="28" t="s">
        <v>17</v>
      </c>
      <c r="D4" s="15" t="s">
        <v>16</v>
      </c>
      <c r="E4" s="16">
        <f>VLOOKUP(F4,'[1]Groep A'!X$2:Y39,2)</f>
        <v>1.05</v>
      </c>
      <c r="F4" s="17">
        <v>28</v>
      </c>
      <c r="G4" s="18">
        <f>F4/25</f>
        <v>1.1200000000000001</v>
      </c>
      <c r="H4" s="19">
        <v>40</v>
      </c>
      <c r="I4" s="19">
        <v>6</v>
      </c>
      <c r="J4" s="20">
        <f>H4/F4*100</f>
        <v>142.85714285714286</v>
      </c>
      <c r="K4" s="19">
        <v>37</v>
      </c>
      <c r="L4" s="19">
        <v>6</v>
      </c>
      <c r="M4" s="20">
        <f>K4/F4*100</f>
        <v>132.14285714285714</v>
      </c>
      <c r="N4" s="21">
        <f>H4+K4</f>
        <v>77</v>
      </c>
      <c r="O4" s="22">
        <f>N4/50</f>
        <v>1.54</v>
      </c>
      <c r="P4" s="27">
        <f>O4/G4*100</f>
        <v>137.5</v>
      </c>
      <c r="Q4" s="24">
        <f>ROUNDDOWN(P4,0)</f>
        <v>137</v>
      </c>
      <c r="R4" s="34">
        <v>30</v>
      </c>
    </row>
    <row r="5" spans="1:18" x14ac:dyDescent="0.25">
      <c r="A5" s="12">
        <v>4</v>
      </c>
      <c r="B5" s="29">
        <v>44065</v>
      </c>
      <c r="C5" s="30" t="s">
        <v>19</v>
      </c>
      <c r="D5" s="15" t="s">
        <v>16</v>
      </c>
      <c r="E5" s="16">
        <f>VLOOKUP(F5,'[1]Groep A'!X$2:Y35,2)</f>
        <v>1.85</v>
      </c>
      <c r="F5" s="17">
        <v>47</v>
      </c>
      <c r="G5" s="18">
        <f>F5/25</f>
        <v>1.88</v>
      </c>
      <c r="H5" s="19">
        <v>60</v>
      </c>
      <c r="I5" s="19">
        <v>9</v>
      </c>
      <c r="J5" s="20">
        <f>H5/F5*100</f>
        <v>127.65957446808511</v>
      </c>
      <c r="K5" s="19">
        <v>62</v>
      </c>
      <c r="L5" s="19">
        <v>9</v>
      </c>
      <c r="M5" s="20">
        <f>K5/F5*100</f>
        <v>131.91489361702128</v>
      </c>
      <c r="N5" s="21">
        <f>H5+K5</f>
        <v>122</v>
      </c>
      <c r="O5" s="22">
        <f>N5/50</f>
        <v>2.44</v>
      </c>
      <c r="P5" s="27">
        <f>O5/G5*100</f>
        <v>129.78723404255319</v>
      </c>
      <c r="Q5" s="24">
        <f>ROUNDDOWN(P5,0)</f>
        <v>129</v>
      </c>
      <c r="R5" s="34">
        <v>50</v>
      </c>
    </row>
    <row r="6" spans="1:18" x14ac:dyDescent="0.25">
      <c r="A6" s="12">
        <v>5</v>
      </c>
      <c r="B6" s="13">
        <v>44072</v>
      </c>
      <c r="C6" s="31" t="s">
        <v>20</v>
      </c>
      <c r="D6" s="15" t="s">
        <v>16</v>
      </c>
      <c r="E6" s="16">
        <f>VLOOKUP(F6,'[1]Groep A'!X$2:Y91,2)</f>
        <v>1.65</v>
      </c>
      <c r="F6" s="17">
        <v>42</v>
      </c>
      <c r="G6" s="18">
        <f>F6/25</f>
        <v>1.68</v>
      </c>
      <c r="H6" s="19">
        <v>42</v>
      </c>
      <c r="I6" s="19">
        <v>7</v>
      </c>
      <c r="J6" s="20">
        <f>H6/F6*100</f>
        <v>100</v>
      </c>
      <c r="K6" s="19">
        <v>64</v>
      </c>
      <c r="L6" s="19">
        <v>11</v>
      </c>
      <c r="M6" s="20">
        <f>K6/F6*100</f>
        <v>152.38095238095238</v>
      </c>
      <c r="N6" s="21">
        <f>H6+K6</f>
        <v>106</v>
      </c>
      <c r="O6" s="22">
        <f>N6/50</f>
        <v>2.12</v>
      </c>
      <c r="P6" s="27">
        <f>O6/G6*100</f>
        <v>126.1904761904762</v>
      </c>
      <c r="Q6" s="24">
        <f>ROUNDDOWN(P6,0)</f>
        <v>126</v>
      </c>
      <c r="R6" s="34">
        <v>45</v>
      </c>
    </row>
    <row r="7" spans="1:18" x14ac:dyDescent="0.25">
      <c r="A7" s="12">
        <v>6</v>
      </c>
      <c r="B7" s="13">
        <v>44071</v>
      </c>
      <c r="C7" s="31" t="s">
        <v>21</v>
      </c>
      <c r="D7" s="15" t="s">
        <v>16</v>
      </c>
      <c r="E7" s="16">
        <f>VLOOKUP(F7,'[1]Groep A'!X$2:Y54,2)</f>
        <v>0.85</v>
      </c>
      <c r="F7" s="17">
        <v>25</v>
      </c>
      <c r="G7" s="18">
        <f>F7/25</f>
        <v>1</v>
      </c>
      <c r="H7" s="19">
        <v>27</v>
      </c>
      <c r="I7" s="19">
        <v>6</v>
      </c>
      <c r="J7" s="20">
        <f>H7/F7*100</f>
        <v>108</v>
      </c>
      <c r="K7" s="19">
        <v>35</v>
      </c>
      <c r="L7" s="19">
        <v>5</v>
      </c>
      <c r="M7" s="20">
        <f>K7/F7*100</f>
        <v>140</v>
      </c>
      <c r="N7" s="21">
        <f>H7+K7</f>
        <v>62</v>
      </c>
      <c r="O7" s="22">
        <f>N7/50</f>
        <v>1.24</v>
      </c>
      <c r="P7" s="27">
        <f>O7/G7*100</f>
        <v>124</v>
      </c>
      <c r="Q7" s="24">
        <f>ROUNDDOWN(P7,0)</f>
        <v>124</v>
      </c>
      <c r="R7" s="34">
        <v>26</v>
      </c>
    </row>
    <row r="8" spans="1:18" x14ac:dyDescent="0.25">
      <c r="A8" s="12">
        <v>7</v>
      </c>
      <c r="B8" s="25">
        <v>44073</v>
      </c>
      <c r="C8" s="30" t="s">
        <v>22</v>
      </c>
      <c r="D8" s="15" t="s">
        <v>16</v>
      </c>
      <c r="E8" s="16">
        <f>VLOOKUP(F8,'[1]Groep A'!X$2:Y30,2)</f>
        <v>0.55000000000000004</v>
      </c>
      <c r="F8" s="17">
        <v>20</v>
      </c>
      <c r="G8" s="18">
        <f>F8/25</f>
        <v>0.8</v>
      </c>
      <c r="H8" s="19">
        <v>27</v>
      </c>
      <c r="I8" s="19">
        <v>5</v>
      </c>
      <c r="J8" s="20">
        <f>H8/F8*100</f>
        <v>135</v>
      </c>
      <c r="K8" s="19">
        <v>22</v>
      </c>
      <c r="L8" s="19">
        <v>5</v>
      </c>
      <c r="M8" s="20">
        <f>K8/F8*100</f>
        <v>110.00000000000001</v>
      </c>
      <c r="N8" s="21">
        <f>H8+K8</f>
        <v>49</v>
      </c>
      <c r="O8" s="22">
        <f>N8/50</f>
        <v>0.98</v>
      </c>
      <c r="P8" s="27">
        <f>O8/G8*100</f>
        <v>122.49999999999999</v>
      </c>
      <c r="Q8" s="24">
        <f>ROUNDDOWN(P8,0)</f>
        <v>122</v>
      </c>
      <c r="R8" s="34">
        <v>22</v>
      </c>
    </row>
    <row r="9" spans="1:18" x14ac:dyDescent="0.25">
      <c r="A9" s="12">
        <v>8</v>
      </c>
      <c r="B9" s="29">
        <v>44072</v>
      </c>
      <c r="C9" s="31" t="s">
        <v>23</v>
      </c>
      <c r="D9" s="15" t="s">
        <v>16</v>
      </c>
      <c r="E9" s="16">
        <f>VLOOKUP(F9,'[1]Groep A'!X$2:Y60,2)</f>
        <v>0.95</v>
      </c>
      <c r="F9" s="17">
        <v>26</v>
      </c>
      <c r="G9" s="18">
        <f>F9/25</f>
        <v>1.04</v>
      </c>
      <c r="H9" s="19">
        <v>27</v>
      </c>
      <c r="I9" s="19">
        <v>6</v>
      </c>
      <c r="J9" s="20">
        <f>H9/F9*100</f>
        <v>103.84615384615385</v>
      </c>
      <c r="K9" s="19">
        <v>34</v>
      </c>
      <c r="L9" s="19">
        <v>3</v>
      </c>
      <c r="M9" s="20">
        <f>K9/F9*100</f>
        <v>130.76923076923077</v>
      </c>
      <c r="N9" s="21">
        <f>H9+K9</f>
        <v>61</v>
      </c>
      <c r="O9" s="22">
        <f>N9/50</f>
        <v>1.22</v>
      </c>
      <c r="P9" s="27">
        <f>O9/G9*100</f>
        <v>117.30769230769229</v>
      </c>
      <c r="Q9" s="24">
        <f>ROUNDDOWN(P9,0)</f>
        <v>117</v>
      </c>
      <c r="R9" s="34"/>
    </row>
    <row r="10" spans="1:18" x14ac:dyDescent="0.25">
      <c r="A10" s="12">
        <v>9</v>
      </c>
      <c r="B10" s="13">
        <v>44067</v>
      </c>
      <c r="C10" s="31" t="s">
        <v>24</v>
      </c>
      <c r="D10" s="15" t="s">
        <v>16</v>
      </c>
      <c r="E10" s="16">
        <f>VLOOKUP(F10,'[1]Groep A'!X$2:Y40,2)</f>
        <v>1.45</v>
      </c>
      <c r="F10" s="17">
        <v>38</v>
      </c>
      <c r="G10" s="18">
        <f>F10/25</f>
        <v>1.52</v>
      </c>
      <c r="H10" s="19">
        <v>47</v>
      </c>
      <c r="I10" s="19">
        <v>7</v>
      </c>
      <c r="J10" s="20">
        <f>H10/F10*100</f>
        <v>123.68421052631579</v>
      </c>
      <c r="K10" s="19">
        <v>42</v>
      </c>
      <c r="L10" s="19">
        <v>7</v>
      </c>
      <c r="M10" s="20">
        <f>K10/F10*100</f>
        <v>110.5263157894737</v>
      </c>
      <c r="N10" s="21">
        <f>H10+K10</f>
        <v>89</v>
      </c>
      <c r="O10" s="22">
        <f>N10/50</f>
        <v>1.78</v>
      </c>
      <c r="P10" s="27">
        <f>O10/G10*100</f>
        <v>117.10526315789474</v>
      </c>
      <c r="Q10" s="24">
        <f>ROUNDDOWN(P10,0)</f>
        <v>117</v>
      </c>
      <c r="R10" s="34"/>
    </row>
    <row r="11" spans="1:18" x14ac:dyDescent="0.25">
      <c r="A11" s="12">
        <v>10</v>
      </c>
      <c r="B11" s="13">
        <v>44073</v>
      </c>
      <c r="C11" s="28" t="s">
        <v>25</v>
      </c>
      <c r="D11" s="15" t="s">
        <v>16</v>
      </c>
      <c r="E11" s="16">
        <f>VLOOKUP(F11,'[1]Groep A'!X$2:Y65,2)</f>
        <v>1.65</v>
      </c>
      <c r="F11" s="17">
        <v>42</v>
      </c>
      <c r="G11" s="18">
        <f>F11/25</f>
        <v>1.68</v>
      </c>
      <c r="H11" s="19">
        <v>55</v>
      </c>
      <c r="I11" s="19">
        <v>11</v>
      </c>
      <c r="J11" s="20">
        <f>H11/F11*100</f>
        <v>130.95238095238096</v>
      </c>
      <c r="K11" s="19">
        <v>41</v>
      </c>
      <c r="L11" s="19">
        <v>5</v>
      </c>
      <c r="M11" s="20">
        <f>K11/F11*100</f>
        <v>97.61904761904762</v>
      </c>
      <c r="N11" s="21">
        <f>H11+K11</f>
        <v>96</v>
      </c>
      <c r="O11" s="22">
        <f>N11/50</f>
        <v>1.92</v>
      </c>
      <c r="P11" s="27">
        <f>O11/G11*100</f>
        <v>114.28571428571428</v>
      </c>
      <c r="Q11" s="24">
        <f>ROUNDDOWN(P11,0)</f>
        <v>114</v>
      </c>
      <c r="R11" s="34"/>
    </row>
    <row r="12" spans="1:18" x14ac:dyDescent="0.25">
      <c r="A12" s="12">
        <v>11</v>
      </c>
      <c r="B12" s="13">
        <v>44067</v>
      </c>
      <c r="C12" s="31" t="s">
        <v>26</v>
      </c>
      <c r="D12" s="15" t="s">
        <v>16</v>
      </c>
      <c r="E12" s="16">
        <f>VLOOKUP(F12,'[1]Groep A'!X$2:Y33,2)</f>
        <v>0.55000000000000004</v>
      </c>
      <c r="F12" s="17">
        <v>20</v>
      </c>
      <c r="G12" s="18">
        <f>F12/25</f>
        <v>0.8</v>
      </c>
      <c r="H12" s="19">
        <v>20</v>
      </c>
      <c r="I12" s="19">
        <v>3</v>
      </c>
      <c r="J12" s="20">
        <f>H12/F12*100</f>
        <v>100</v>
      </c>
      <c r="K12" s="19">
        <v>25</v>
      </c>
      <c r="L12" s="19">
        <v>4</v>
      </c>
      <c r="M12" s="20">
        <f>K12/F12*100</f>
        <v>125</v>
      </c>
      <c r="N12" s="21">
        <f>H12+K12</f>
        <v>45</v>
      </c>
      <c r="O12" s="22">
        <f>N12/50</f>
        <v>0.9</v>
      </c>
      <c r="P12" s="27">
        <f>O12/G12*100</f>
        <v>112.5</v>
      </c>
      <c r="Q12" s="24">
        <f>ROUNDDOWN(P12,0)</f>
        <v>112</v>
      </c>
      <c r="R12" s="34"/>
    </row>
    <row r="13" spans="1:18" x14ac:dyDescent="0.25">
      <c r="A13" s="12">
        <v>12</v>
      </c>
      <c r="B13" s="29">
        <v>44073</v>
      </c>
      <c r="C13" s="31" t="s">
        <v>27</v>
      </c>
      <c r="D13" s="15" t="s">
        <v>16</v>
      </c>
      <c r="E13" s="16">
        <f>VLOOKUP(F13,'[1]Groep A'!X$2:Y67,2)</f>
        <v>1.25</v>
      </c>
      <c r="F13" s="17">
        <v>33</v>
      </c>
      <c r="G13" s="18">
        <f>F13/25</f>
        <v>1.32</v>
      </c>
      <c r="H13" s="19">
        <v>32</v>
      </c>
      <c r="I13" s="19">
        <v>5</v>
      </c>
      <c r="J13" s="20">
        <f>H13/F13*100</f>
        <v>96.969696969696969</v>
      </c>
      <c r="K13" s="19">
        <v>41</v>
      </c>
      <c r="L13" s="19">
        <v>7</v>
      </c>
      <c r="M13" s="20">
        <f>K13/F13*100</f>
        <v>124.24242424242425</v>
      </c>
      <c r="N13" s="21">
        <f>H13+K13</f>
        <v>73</v>
      </c>
      <c r="O13" s="22">
        <f>N13/50</f>
        <v>1.46</v>
      </c>
      <c r="P13" s="27">
        <f>O13/G13*100</f>
        <v>110.60606060606059</v>
      </c>
      <c r="Q13" s="24">
        <f>ROUNDDOWN(P13,0)</f>
        <v>110</v>
      </c>
      <c r="R13" s="34"/>
    </row>
    <row r="14" spans="1:18" x14ac:dyDescent="0.25">
      <c r="A14" s="12">
        <v>13</v>
      </c>
      <c r="B14" s="13">
        <v>44073</v>
      </c>
      <c r="C14" s="28" t="s">
        <v>28</v>
      </c>
      <c r="D14" s="15" t="s">
        <v>16</v>
      </c>
      <c r="E14" s="16">
        <f>VLOOKUP(F14,'[1]Groep A'!X$2:Y80,2)</f>
        <v>1.55</v>
      </c>
      <c r="F14" s="17">
        <v>40</v>
      </c>
      <c r="G14" s="18">
        <f>F14/25</f>
        <v>1.6</v>
      </c>
      <c r="H14" s="19">
        <v>45</v>
      </c>
      <c r="I14" s="19">
        <v>8</v>
      </c>
      <c r="J14" s="20">
        <f>H14/F14*100</f>
        <v>112.5</v>
      </c>
      <c r="K14" s="19">
        <v>40</v>
      </c>
      <c r="L14" s="19">
        <v>8</v>
      </c>
      <c r="M14" s="20">
        <f>K14/F14*100</f>
        <v>100</v>
      </c>
      <c r="N14" s="21">
        <f>H14+K14</f>
        <v>85</v>
      </c>
      <c r="O14" s="22">
        <f>N14/50</f>
        <v>1.7</v>
      </c>
      <c r="P14" s="27">
        <f>O14/G14*100</f>
        <v>106.25</v>
      </c>
      <c r="Q14" s="24">
        <f>ROUNDDOWN(P14,0)</f>
        <v>106</v>
      </c>
      <c r="R14" s="34"/>
    </row>
    <row r="15" spans="1:18" x14ac:dyDescent="0.25">
      <c r="A15" s="12">
        <v>14</v>
      </c>
      <c r="B15" s="13">
        <v>44070</v>
      </c>
      <c r="C15" s="28" t="s">
        <v>29</v>
      </c>
      <c r="D15" s="15" t="s">
        <v>16</v>
      </c>
      <c r="E15" s="16">
        <f>VLOOKUP(F15,'[1]Groep A'!X$2:Y49,2)</f>
        <v>0.85</v>
      </c>
      <c r="F15" s="17">
        <v>25</v>
      </c>
      <c r="G15" s="18">
        <f>F15/25</f>
        <v>1</v>
      </c>
      <c r="H15" s="19">
        <v>23</v>
      </c>
      <c r="I15" s="19">
        <v>6</v>
      </c>
      <c r="J15" s="20">
        <f>H15/F15*100</f>
        <v>92</v>
      </c>
      <c r="K15" s="19">
        <v>30</v>
      </c>
      <c r="L15" s="19">
        <v>6</v>
      </c>
      <c r="M15" s="20">
        <f>K15/F15*100</f>
        <v>120</v>
      </c>
      <c r="N15" s="21">
        <f>H15+K15</f>
        <v>53</v>
      </c>
      <c r="O15" s="22">
        <f>N15/50</f>
        <v>1.06</v>
      </c>
      <c r="P15" s="27">
        <f>O15/G15*100</f>
        <v>106</v>
      </c>
      <c r="Q15" s="24">
        <f>ROUNDDOWN(P15,0)</f>
        <v>106</v>
      </c>
      <c r="R15" s="34"/>
    </row>
    <row r="16" spans="1:18" x14ac:dyDescent="0.25">
      <c r="A16" s="12">
        <v>15</v>
      </c>
      <c r="B16" s="25">
        <v>44070</v>
      </c>
      <c r="C16" s="28" t="s">
        <v>30</v>
      </c>
      <c r="D16" s="15" t="s">
        <v>16</v>
      </c>
      <c r="E16" s="16">
        <f>VLOOKUP(F16,'[1]Groep A'!X$2:Y47,2)</f>
        <v>1.05</v>
      </c>
      <c r="F16" s="17">
        <v>28</v>
      </c>
      <c r="G16" s="18">
        <f>F16/25</f>
        <v>1.1200000000000001</v>
      </c>
      <c r="H16" s="19">
        <v>28</v>
      </c>
      <c r="I16" s="19">
        <v>5</v>
      </c>
      <c r="J16" s="20">
        <f>H16/F16*100</f>
        <v>100</v>
      </c>
      <c r="K16" s="19">
        <v>31</v>
      </c>
      <c r="L16" s="19">
        <v>6</v>
      </c>
      <c r="M16" s="20">
        <f>K16/F16*100</f>
        <v>110.71428571428572</v>
      </c>
      <c r="N16" s="21">
        <f>H16+K16</f>
        <v>59</v>
      </c>
      <c r="O16" s="22">
        <f>N16/50</f>
        <v>1.18</v>
      </c>
      <c r="P16" s="27">
        <f>O16/G16*100</f>
        <v>105.35714285714283</v>
      </c>
      <c r="Q16" s="24">
        <f>ROUNDDOWN(P16,0)</f>
        <v>105</v>
      </c>
      <c r="R16" s="34"/>
    </row>
    <row r="17" spans="1:18" x14ac:dyDescent="0.25">
      <c r="A17" s="12">
        <v>16</v>
      </c>
      <c r="B17" s="29">
        <v>44067</v>
      </c>
      <c r="C17" s="28" t="s">
        <v>31</v>
      </c>
      <c r="D17" s="15" t="s">
        <v>16</v>
      </c>
      <c r="E17" s="16">
        <f>VLOOKUP(F17,'[1]Groep A'!X$2:Y37,2)</f>
        <v>0.65</v>
      </c>
      <c r="F17" s="17">
        <v>22</v>
      </c>
      <c r="G17" s="18">
        <f>F17/25</f>
        <v>0.88</v>
      </c>
      <c r="H17" s="19">
        <v>27</v>
      </c>
      <c r="I17" s="19">
        <v>4</v>
      </c>
      <c r="J17" s="20">
        <f>H17/F17*100</f>
        <v>122.72727272727273</v>
      </c>
      <c r="K17" s="19">
        <v>19</v>
      </c>
      <c r="L17" s="19">
        <v>4</v>
      </c>
      <c r="M17" s="20">
        <f>K17/F17*100</f>
        <v>86.36363636363636</v>
      </c>
      <c r="N17" s="21">
        <f>H17+K17</f>
        <v>46</v>
      </c>
      <c r="O17" s="22">
        <f>N17/50</f>
        <v>0.92</v>
      </c>
      <c r="P17" s="27">
        <f>O17/G17*100</f>
        <v>104.54545454545455</v>
      </c>
      <c r="Q17" s="24">
        <f>ROUNDDOWN(P17,0)</f>
        <v>104</v>
      </c>
      <c r="R17" s="34"/>
    </row>
    <row r="18" spans="1:18" x14ac:dyDescent="0.25">
      <c r="A18" s="12">
        <v>17</v>
      </c>
      <c r="B18" s="13">
        <v>44071</v>
      </c>
      <c r="C18" s="31" t="s">
        <v>32</v>
      </c>
      <c r="D18" s="15" t="s">
        <v>16</v>
      </c>
      <c r="E18" s="16">
        <f>VLOOKUP(F18,'[1]Groep A'!X$2:Y56,2)</f>
        <v>1.25</v>
      </c>
      <c r="F18" s="17">
        <v>33</v>
      </c>
      <c r="G18" s="18">
        <f>F18/25</f>
        <v>1.32</v>
      </c>
      <c r="H18" s="19">
        <v>34</v>
      </c>
      <c r="I18" s="19">
        <v>6</v>
      </c>
      <c r="J18" s="20">
        <f>H18/F18*100</f>
        <v>103.03030303030303</v>
      </c>
      <c r="K18" s="19">
        <v>35</v>
      </c>
      <c r="L18" s="19">
        <v>5</v>
      </c>
      <c r="M18" s="20">
        <f>K18/F18*100</f>
        <v>106.06060606060606</v>
      </c>
      <c r="N18" s="21">
        <f>H18+K18</f>
        <v>69</v>
      </c>
      <c r="O18" s="22">
        <f>N18/50</f>
        <v>1.38</v>
      </c>
      <c r="P18" s="27">
        <f>O18/G18*100</f>
        <v>104.54545454545455</v>
      </c>
      <c r="Q18" s="24">
        <f>ROUNDDOWN(P18,0)</f>
        <v>104</v>
      </c>
      <c r="R18" s="34"/>
    </row>
    <row r="19" spans="1:18" x14ac:dyDescent="0.25">
      <c r="A19" s="12">
        <v>18</v>
      </c>
      <c r="B19" s="13">
        <v>44070</v>
      </c>
      <c r="C19" s="28" t="s">
        <v>33</v>
      </c>
      <c r="D19" s="15" t="s">
        <v>16</v>
      </c>
      <c r="E19" s="16">
        <f>VLOOKUP(F19,'[1]Groep A'!X$2:Y46,2)</f>
        <v>1.35</v>
      </c>
      <c r="F19" s="17">
        <v>35</v>
      </c>
      <c r="G19" s="18">
        <f>F19/25</f>
        <v>1.4</v>
      </c>
      <c r="H19" s="19">
        <v>31</v>
      </c>
      <c r="I19" s="19">
        <v>6</v>
      </c>
      <c r="J19" s="20">
        <f>H19/F19*100</f>
        <v>88.571428571428569</v>
      </c>
      <c r="K19" s="19">
        <v>41</v>
      </c>
      <c r="L19" s="19">
        <v>6</v>
      </c>
      <c r="M19" s="20">
        <f>K19/F19*100</f>
        <v>117.14285714285715</v>
      </c>
      <c r="N19" s="21">
        <f>H19+K19</f>
        <v>72</v>
      </c>
      <c r="O19" s="22">
        <f>N19/50</f>
        <v>1.44</v>
      </c>
      <c r="P19" s="27">
        <f>O19/G19*100</f>
        <v>102.85714285714288</v>
      </c>
      <c r="Q19" s="24">
        <f>ROUNDDOWN(P19,0)</f>
        <v>102</v>
      </c>
      <c r="R19" s="34"/>
    </row>
    <row r="20" spans="1:18" x14ac:dyDescent="0.25">
      <c r="A20" s="12">
        <v>19</v>
      </c>
      <c r="B20" s="13">
        <v>44073</v>
      </c>
      <c r="C20" s="31" t="s">
        <v>34</v>
      </c>
      <c r="D20" s="15" t="s">
        <v>16</v>
      </c>
      <c r="E20" s="16">
        <f>VLOOKUP(F20,'[1]Groep A'!X$2:Y61,2)</f>
        <v>1.35</v>
      </c>
      <c r="F20" s="17">
        <v>35</v>
      </c>
      <c r="G20" s="18">
        <f>F20/25</f>
        <v>1.4</v>
      </c>
      <c r="H20" s="19">
        <v>32</v>
      </c>
      <c r="I20" s="19">
        <v>5</v>
      </c>
      <c r="J20" s="20">
        <f>H20/F20*100</f>
        <v>91.428571428571431</v>
      </c>
      <c r="K20" s="19">
        <v>40</v>
      </c>
      <c r="L20" s="19">
        <v>10</v>
      </c>
      <c r="M20" s="20">
        <f>K20/F20*100</f>
        <v>114.28571428571428</v>
      </c>
      <c r="N20" s="21">
        <f>H20+K20</f>
        <v>72</v>
      </c>
      <c r="O20" s="22">
        <f>N20/50</f>
        <v>1.44</v>
      </c>
      <c r="P20" s="27">
        <f>O20/G20*100</f>
        <v>102.85714285714288</v>
      </c>
      <c r="Q20" s="24">
        <f>ROUNDDOWN(P20,0)</f>
        <v>102</v>
      </c>
      <c r="R20" s="34"/>
    </row>
    <row r="21" spans="1:18" x14ac:dyDescent="0.25">
      <c r="A21" s="12">
        <v>20</v>
      </c>
      <c r="B21" s="29">
        <v>44070</v>
      </c>
      <c r="C21" s="31" t="s">
        <v>35</v>
      </c>
      <c r="D21" s="15" t="s">
        <v>16</v>
      </c>
      <c r="E21" s="16">
        <f>VLOOKUP(F21,'[1]Groep A'!X$2:Y50,2)</f>
        <v>1.25</v>
      </c>
      <c r="F21" s="17">
        <v>33</v>
      </c>
      <c r="G21" s="18">
        <f>F21/25</f>
        <v>1.32</v>
      </c>
      <c r="H21" s="19">
        <v>31</v>
      </c>
      <c r="I21" s="19">
        <v>5</v>
      </c>
      <c r="J21" s="20">
        <f>H21/F21*100</f>
        <v>93.939393939393938</v>
      </c>
      <c r="K21" s="19">
        <v>36</v>
      </c>
      <c r="L21" s="19">
        <v>8</v>
      </c>
      <c r="M21" s="20">
        <f>K21/F21*100</f>
        <v>109.09090909090908</v>
      </c>
      <c r="N21" s="21">
        <f>H21+K21</f>
        <v>67</v>
      </c>
      <c r="O21" s="22">
        <f>N21/50</f>
        <v>1.34</v>
      </c>
      <c r="P21" s="27">
        <f>O21/G21*100</f>
        <v>101.51515151515152</v>
      </c>
      <c r="Q21" s="24">
        <f>ROUNDDOWN(P21,0)</f>
        <v>101</v>
      </c>
      <c r="R21" s="34"/>
    </row>
    <row r="22" spans="1:18" x14ac:dyDescent="0.25">
      <c r="A22" s="12">
        <v>21</v>
      </c>
      <c r="B22" s="25">
        <v>44068</v>
      </c>
      <c r="C22" s="32" t="s">
        <v>36</v>
      </c>
      <c r="D22" s="15" t="s">
        <v>16</v>
      </c>
      <c r="E22" s="16">
        <f>VLOOKUP(F22,'[1]Groep A'!X$2:Y41,2)</f>
        <v>0.47</v>
      </c>
      <c r="F22" s="17">
        <v>18</v>
      </c>
      <c r="G22" s="18">
        <f>F22/25</f>
        <v>0.72</v>
      </c>
      <c r="H22" s="19">
        <v>20</v>
      </c>
      <c r="I22" s="19">
        <v>4</v>
      </c>
      <c r="J22" s="20">
        <f>H22/F22*100</f>
        <v>111.11111111111111</v>
      </c>
      <c r="K22" s="19">
        <v>16</v>
      </c>
      <c r="L22" s="19">
        <v>7</v>
      </c>
      <c r="M22" s="20">
        <f>K22/F22*100</f>
        <v>88.888888888888886</v>
      </c>
      <c r="N22" s="21">
        <f>H22+K22</f>
        <v>36</v>
      </c>
      <c r="O22" s="22">
        <f>N22/50</f>
        <v>0.72</v>
      </c>
      <c r="P22" s="27">
        <f>O22/G22*100</f>
        <v>100</v>
      </c>
      <c r="Q22" s="24">
        <f>ROUNDDOWN(P22,0)</f>
        <v>100</v>
      </c>
      <c r="R22" s="34"/>
    </row>
    <row r="23" spans="1:18" x14ac:dyDescent="0.25">
      <c r="A23" s="12">
        <v>22</v>
      </c>
      <c r="B23" s="25">
        <v>44072</v>
      </c>
      <c r="C23" s="28" t="s">
        <v>37</v>
      </c>
      <c r="D23" s="15" t="s">
        <v>16</v>
      </c>
      <c r="E23" s="16">
        <f>VLOOKUP(F23,'[1]Groep A'!X$2:Y63,2)</f>
        <v>1.25</v>
      </c>
      <c r="F23" s="17">
        <v>33</v>
      </c>
      <c r="G23" s="18">
        <f>F23/25</f>
        <v>1.32</v>
      </c>
      <c r="H23" s="19">
        <v>29</v>
      </c>
      <c r="I23" s="19">
        <v>5</v>
      </c>
      <c r="J23" s="20">
        <f>H23/F23*100</f>
        <v>87.878787878787875</v>
      </c>
      <c r="K23" s="19">
        <v>37</v>
      </c>
      <c r="L23" s="19">
        <v>7</v>
      </c>
      <c r="M23" s="20">
        <f>K23/F23*100</f>
        <v>112.12121212121211</v>
      </c>
      <c r="N23" s="21">
        <f>H23+K23</f>
        <v>66</v>
      </c>
      <c r="O23" s="22">
        <f>N23/50</f>
        <v>1.32</v>
      </c>
      <c r="P23" s="27">
        <f>O23/G23*100</f>
        <v>100</v>
      </c>
      <c r="Q23" s="24">
        <f>ROUNDDOWN(P23,0)</f>
        <v>100</v>
      </c>
      <c r="R23" s="34"/>
    </row>
    <row r="24" spans="1:18" x14ac:dyDescent="0.25">
      <c r="A24" s="12">
        <v>23</v>
      </c>
      <c r="B24" s="13">
        <v>44067</v>
      </c>
      <c r="C24" s="31" t="s">
        <v>38</v>
      </c>
      <c r="D24" s="15" t="s">
        <v>16</v>
      </c>
      <c r="E24" s="16">
        <f>VLOOKUP(F24,'[1]Groep A'!X$2:Y90,2)</f>
        <v>1.25</v>
      </c>
      <c r="F24" s="17">
        <v>33</v>
      </c>
      <c r="G24" s="18">
        <f>F24/25</f>
        <v>1.32</v>
      </c>
      <c r="H24" s="19">
        <v>36</v>
      </c>
      <c r="I24" s="19">
        <v>6</v>
      </c>
      <c r="J24" s="20">
        <f>H24/F24*100</f>
        <v>109.09090909090908</v>
      </c>
      <c r="K24" s="19">
        <v>29</v>
      </c>
      <c r="L24" s="19">
        <v>5</v>
      </c>
      <c r="M24" s="20">
        <f>K24/F24*100</f>
        <v>87.878787878787875</v>
      </c>
      <c r="N24" s="21">
        <f>H24+K24</f>
        <v>65</v>
      </c>
      <c r="O24" s="22">
        <f>N24/50</f>
        <v>1.3</v>
      </c>
      <c r="P24" s="27">
        <f>O24/G24*100</f>
        <v>98.484848484848484</v>
      </c>
      <c r="Q24" s="24">
        <f>ROUNDDOWN(P24,0)</f>
        <v>98</v>
      </c>
      <c r="R24" s="34"/>
    </row>
    <row r="25" spans="1:18" x14ac:dyDescent="0.25">
      <c r="A25" s="12">
        <v>24</v>
      </c>
      <c r="B25" s="29">
        <v>44068</v>
      </c>
      <c r="C25" s="28" t="s">
        <v>39</v>
      </c>
      <c r="D25" s="15" t="s">
        <v>16</v>
      </c>
      <c r="E25" s="16">
        <f>VLOOKUP(F25,'[1]Groep A'!X$2:Y43,2)</f>
        <v>1.05</v>
      </c>
      <c r="F25" s="17">
        <v>28</v>
      </c>
      <c r="G25" s="18">
        <f>F25/25</f>
        <v>1.1200000000000001</v>
      </c>
      <c r="H25" s="19">
        <v>28</v>
      </c>
      <c r="I25" s="19">
        <v>7</v>
      </c>
      <c r="J25" s="20">
        <f>H25/F25*100</f>
        <v>100</v>
      </c>
      <c r="K25" s="19">
        <v>27</v>
      </c>
      <c r="L25" s="19">
        <v>4</v>
      </c>
      <c r="M25" s="20">
        <f>K25/F25*100</f>
        <v>96.428571428571431</v>
      </c>
      <c r="N25" s="21">
        <f>H25+K25</f>
        <v>55</v>
      </c>
      <c r="O25" s="22">
        <f>N25/50</f>
        <v>1.1000000000000001</v>
      </c>
      <c r="P25" s="27">
        <f>O25/G25*100</f>
        <v>98.214285714285708</v>
      </c>
      <c r="Q25" s="24">
        <f>ROUNDDOWN(P25,0)</f>
        <v>98</v>
      </c>
      <c r="R25" s="34"/>
    </row>
    <row r="26" spans="1:18" x14ac:dyDescent="0.25">
      <c r="A26" s="12">
        <v>25</v>
      </c>
      <c r="B26" s="25">
        <v>44067</v>
      </c>
      <c r="C26" s="28" t="s">
        <v>40</v>
      </c>
      <c r="D26" s="15" t="s">
        <v>16</v>
      </c>
      <c r="E26" s="16">
        <f>VLOOKUP(F26,'[1]Groep A'!X$2:Y38,2)</f>
        <v>1.65</v>
      </c>
      <c r="F26" s="17">
        <v>42</v>
      </c>
      <c r="G26" s="18">
        <f>F26/25</f>
        <v>1.68</v>
      </c>
      <c r="H26" s="19">
        <v>36</v>
      </c>
      <c r="I26" s="19">
        <v>5</v>
      </c>
      <c r="J26" s="20">
        <f>H26/F26*100</f>
        <v>85.714285714285708</v>
      </c>
      <c r="K26" s="19">
        <v>46</v>
      </c>
      <c r="L26" s="19">
        <v>8</v>
      </c>
      <c r="M26" s="20">
        <f>K26/F26*100</f>
        <v>109.52380952380953</v>
      </c>
      <c r="N26" s="21">
        <f>H26+K26</f>
        <v>82</v>
      </c>
      <c r="O26" s="22">
        <f>N26/50</f>
        <v>1.64</v>
      </c>
      <c r="P26" s="27">
        <f>O26/G26*100</f>
        <v>97.61904761904762</v>
      </c>
      <c r="Q26" s="24">
        <f>ROUNDDOWN(P26,0)</f>
        <v>97</v>
      </c>
      <c r="R26" s="34"/>
    </row>
    <row r="27" spans="1:18" x14ac:dyDescent="0.25">
      <c r="A27" s="12">
        <v>26</v>
      </c>
      <c r="B27" s="13">
        <v>44073</v>
      </c>
      <c r="C27" s="28" t="s">
        <v>41</v>
      </c>
      <c r="D27" s="15" t="s">
        <v>16</v>
      </c>
      <c r="E27" s="16">
        <f>VLOOKUP(F27,'[1]Groep A'!X$2:Y115,2)</f>
        <v>1.35</v>
      </c>
      <c r="F27" s="17">
        <v>35</v>
      </c>
      <c r="G27" s="18">
        <f>F27/25</f>
        <v>1.4</v>
      </c>
      <c r="H27" s="19">
        <v>36</v>
      </c>
      <c r="I27" s="19">
        <v>6</v>
      </c>
      <c r="J27" s="20">
        <f>H27/F27*100</f>
        <v>102.85714285714285</v>
      </c>
      <c r="K27" s="19">
        <v>31</v>
      </c>
      <c r="L27" s="19">
        <v>5</v>
      </c>
      <c r="M27" s="20">
        <f>K27/F27*100</f>
        <v>88.571428571428569</v>
      </c>
      <c r="N27" s="21">
        <f>H27+K27</f>
        <v>67</v>
      </c>
      <c r="O27" s="22">
        <f>N27/50</f>
        <v>1.34</v>
      </c>
      <c r="P27" s="27">
        <f>O27/G27*100</f>
        <v>95.714285714285722</v>
      </c>
      <c r="Q27" s="24">
        <f>ROUNDDOWN(P27,0)</f>
        <v>95</v>
      </c>
      <c r="R27" s="34"/>
    </row>
    <row r="28" spans="1:18" x14ac:dyDescent="0.25">
      <c r="A28" s="12">
        <v>27</v>
      </c>
      <c r="B28" s="13">
        <v>44065</v>
      </c>
      <c r="C28" s="31" t="s">
        <v>42</v>
      </c>
      <c r="D28" s="15" t="s">
        <v>16</v>
      </c>
      <c r="E28" s="16">
        <f>VLOOKUP(F28,'[1]Groep A'!X$2:Y117,2)</f>
        <v>1.05</v>
      </c>
      <c r="F28" s="17">
        <v>28</v>
      </c>
      <c r="G28" s="18">
        <f>F28/25</f>
        <v>1.1200000000000001</v>
      </c>
      <c r="H28" s="19">
        <v>23</v>
      </c>
      <c r="I28" s="19">
        <v>4</v>
      </c>
      <c r="J28" s="20">
        <f>H28/F28*100</f>
        <v>82.142857142857139</v>
      </c>
      <c r="K28" s="19">
        <v>28</v>
      </c>
      <c r="L28" s="19">
        <v>8</v>
      </c>
      <c r="M28" s="20">
        <f>K28/F28*100</f>
        <v>100</v>
      </c>
      <c r="N28" s="21">
        <f>H28+K28</f>
        <v>51</v>
      </c>
      <c r="O28" s="22">
        <f>N28/50</f>
        <v>1.02</v>
      </c>
      <c r="P28" s="27">
        <f>O28/G28*100</f>
        <v>91.071428571428569</v>
      </c>
      <c r="Q28" s="24">
        <f>ROUNDDOWN(P28,0)</f>
        <v>91</v>
      </c>
      <c r="R28" s="34"/>
    </row>
    <row r="29" spans="1:18" x14ac:dyDescent="0.25">
      <c r="A29" s="12">
        <v>28</v>
      </c>
      <c r="B29" s="33">
        <v>44072</v>
      </c>
      <c r="C29" s="28" t="s">
        <v>43</v>
      </c>
      <c r="D29" s="15" t="s">
        <v>16</v>
      </c>
      <c r="E29" s="16">
        <f>VLOOKUP(F29,'[1]Groep A'!X$2:Y59,2)</f>
        <v>0.65</v>
      </c>
      <c r="F29" s="17">
        <v>22</v>
      </c>
      <c r="G29" s="18">
        <f>F29/25</f>
        <v>0.88</v>
      </c>
      <c r="H29" s="19">
        <v>19</v>
      </c>
      <c r="I29" s="19">
        <v>4</v>
      </c>
      <c r="J29" s="20">
        <f>H29/F29*100</f>
        <v>86.36363636363636</v>
      </c>
      <c r="K29" s="19">
        <v>21</v>
      </c>
      <c r="L29" s="19">
        <v>4</v>
      </c>
      <c r="M29" s="20">
        <f>K29/F29*100</f>
        <v>95.454545454545453</v>
      </c>
      <c r="N29" s="21">
        <f>H29+K29</f>
        <v>40</v>
      </c>
      <c r="O29" s="22">
        <f>N29/50</f>
        <v>0.8</v>
      </c>
      <c r="P29" s="27">
        <f>O29/G29*100</f>
        <v>90.909090909090921</v>
      </c>
      <c r="Q29" s="24">
        <f>ROUNDDOWN(P29,0)</f>
        <v>90</v>
      </c>
      <c r="R29" s="34"/>
    </row>
    <row r="30" spans="1:18" x14ac:dyDescent="0.25">
      <c r="A30" s="12">
        <v>29</v>
      </c>
      <c r="B30" s="13">
        <v>44068</v>
      </c>
      <c r="C30" s="28" t="s">
        <v>44</v>
      </c>
      <c r="D30" s="15" t="s">
        <v>16</v>
      </c>
      <c r="E30" s="16">
        <f>VLOOKUP(F30,'[1]Groep A'!X$2:Y36,2)</f>
        <v>0.47</v>
      </c>
      <c r="F30" s="17">
        <v>18</v>
      </c>
      <c r="G30" s="18">
        <f>F30/25</f>
        <v>0.72</v>
      </c>
      <c r="H30" s="19">
        <v>14</v>
      </c>
      <c r="I30" s="19">
        <v>6</v>
      </c>
      <c r="J30" s="20">
        <f>H30/F30*100</f>
        <v>77.777777777777786</v>
      </c>
      <c r="K30" s="19">
        <v>18</v>
      </c>
      <c r="L30" s="19">
        <v>2</v>
      </c>
      <c r="M30" s="20">
        <f>K30/F30*100</f>
        <v>100</v>
      </c>
      <c r="N30" s="21">
        <f>H30+K30</f>
        <v>32</v>
      </c>
      <c r="O30" s="22">
        <f>N30/50</f>
        <v>0.64</v>
      </c>
      <c r="P30" s="27">
        <f>O30/G30*100</f>
        <v>88.8888888888889</v>
      </c>
      <c r="Q30" s="24">
        <f>ROUNDDOWN(P30,0)</f>
        <v>88</v>
      </c>
      <c r="R30" s="34"/>
    </row>
    <row r="31" spans="1:18" x14ac:dyDescent="0.25">
      <c r="A31" s="12">
        <v>30</v>
      </c>
      <c r="B31" s="13">
        <v>44071</v>
      </c>
      <c r="C31" s="31" t="s">
        <v>45</v>
      </c>
      <c r="D31" s="15" t="s">
        <v>16</v>
      </c>
      <c r="E31" s="16">
        <f>VLOOKUP(F31,'[1]Groep A'!X$2:Y55,2)</f>
        <v>1.25</v>
      </c>
      <c r="F31" s="17">
        <v>33</v>
      </c>
      <c r="G31" s="18">
        <f>F31/25</f>
        <v>1.32</v>
      </c>
      <c r="H31" s="19">
        <v>38</v>
      </c>
      <c r="I31" s="19">
        <v>8</v>
      </c>
      <c r="J31" s="20">
        <f>H31/F31*100</f>
        <v>115.15151515151516</v>
      </c>
      <c r="K31" s="19">
        <v>20</v>
      </c>
      <c r="L31" s="19">
        <v>4</v>
      </c>
      <c r="M31" s="20">
        <f>K31/F31*100</f>
        <v>60.606060606060609</v>
      </c>
      <c r="N31" s="21">
        <f>H31+K31</f>
        <v>58</v>
      </c>
      <c r="O31" s="22">
        <f>N31/50</f>
        <v>1.1599999999999999</v>
      </c>
      <c r="P31" s="27">
        <f>O31/G31*100</f>
        <v>87.878787878787861</v>
      </c>
      <c r="Q31" s="24">
        <f>ROUNDDOWN(P31,0)</f>
        <v>87</v>
      </c>
      <c r="R31" s="34"/>
    </row>
    <row r="32" spans="1:18" x14ac:dyDescent="0.25">
      <c r="A32" s="12">
        <v>31</v>
      </c>
      <c r="B32" s="25">
        <v>44065</v>
      </c>
      <c r="C32" s="28" t="s">
        <v>46</v>
      </c>
      <c r="D32" s="15" t="s">
        <v>16</v>
      </c>
      <c r="E32" s="16">
        <f>VLOOKUP(F32,'[1]Groep A'!$X$2:$Y$32,2)</f>
        <v>0.95</v>
      </c>
      <c r="F32" s="17">
        <v>26</v>
      </c>
      <c r="G32" s="18">
        <f>F32/25</f>
        <v>1.04</v>
      </c>
      <c r="H32" s="19">
        <v>22</v>
      </c>
      <c r="I32" s="19">
        <v>3</v>
      </c>
      <c r="J32" s="20">
        <f>H32/F32*100</f>
        <v>84.615384615384613</v>
      </c>
      <c r="K32" s="19">
        <v>23</v>
      </c>
      <c r="L32" s="19">
        <v>5</v>
      </c>
      <c r="M32" s="20">
        <f>K32/F32*100</f>
        <v>88.461538461538453</v>
      </c>
      <c r="N32" s="21">
        <f>H32+K32</f>
        <v>45</v>
      </c>
      <c r="O32" s="22">
        <f>N32/50</f>
        <v>0.9</v>
      </c>
      <c r="P32" s="27">
        <f>O32/G32*100</f>
        <v>86.538461538461547</v>
      </c>
      <c r="Q32" s="24">
        <f>ROUNDDOWN(P32,0)</f>
        <v>86</v>
      </c>
      <c r="R32" s="34"/>
    </row>
    <row r="33" spans="1:18" x14ac:dyDescent="0.25">
      <c r="A33" s="12">
        <v>32</v>
      </c>
      <c r="B33" s="29">
        <v>44068</v>
      </c>
      <c r="C33" s="28" t="s">
        <v>47</v>
      </c>
      <c r="D33" s="15" t="s">
        <v>16</v>
      </c>
      <c r="E33" s="16">
        <f>VLOOKUP(F33,'[1]Groep A'!X$2:Y42,2)</f>
        <v>1.25</v>
      </c>
      <c r="F33" s="17">
        <v>33</v>
      </c>
      <c r="G33" s="18">
        <f>F33/25</f>
        <v>1.32</v>
      </c>
      <c r="H33" s="19">
        <v>29</v>
      </c>
      <c r="I33" s="19">
        <v>6</v>
      </c>
      <c r="J33" s="20">
        <f>H33/F33*100</f>
        <v>87.878787878787875</v>
      </c>
      <c r="K33" s="19">
        <v>28</v>
      </c>
      <c r="L33" s="19">
        <v>9</v>
      </c>
      <c r="M33" s="20">
        <f>K33/F33*100</f>
        <v>84.848484848484844</v>
      </c>
      <c r="N33" s="21">
        <f>H33+K33</f>
        <v>57</v>
      </c>
      <c r="O33" s="22">
        <f>N33/50</f>
        <v>1.1399999999999999</v>
      </c>
      <c r="P33" s="27">
        <f>O33/G33*100</f>
        <v>86.36363636363636</v>
      </c>
      <c r="Q33" s="24">
        <f>ROUNDDOWN(P33,0)</f>
        <v>86</v>
      </c>
      <c r="R33" s="34"/>
    </row>
    <row r="34" spans="1:18" x14ac:dyDescent="0.25">
      <c r="A34" s="12">
        <v>33</v>
      </c>
      <c r="B34" s="13">
        <v>44071</v>
      </c>
      <c r="C34" s="28" t="s">
        <v>48</v>
      </c>
      <c r="D34" s="15" t="s">
        <v>16</v>
      </c>
      <c r="E34" s="16">
        <f>VLOOKUP(F34,'[1]Groep A'!X$2:Y52,2)</f>
        <v>1.1499999999999999</v>
      </c>
      <c r="F34" s="17">
        <v>30</v>
      </c>
      <c r="G34" s="18">
        <f>F34/25</f>
        <v>1.2</v>
      </c>
      <c r="H34" s="19">
        <v>25</v>
      </c>
      <c r="I34" s="19">
        <v>5</v>
      </c>
      <c r="J34" s="20">
        <f>H34/F34*100</f>
        <v>83.333333333333343</v>
      </c>
      <c r="K34" s="19">
        <v>25</v>
      </c>
      <c r="L34" s="19">
        <v>7</v>
      </c>
      <c r="M34" s="20">
        <f>K34/F34*100</f>
        <v>83.333333333333343</v>
      </c>
      <c r="N34" s="21">
        <f>H34+K34</f>
        <v>50</v>
      </c>
      <c r="O34" s="22">
        <f>N34/50</f>
        <v>1</v>
      </c>
      <c r="P34" s="27">
        <f>O34/G34*100</f>
        <v>83.333333333333343</v>
      </c>
      <c r="Q34" s="24">
        <f>ROUNDDOWN(P34,0)</f>
        <v>83</v>
      </c>
      <c r="R34" s="34"/>
    </row>
    <row r="35" spans="1:18" x14ac:dyDescent="0.25">
      <c r="A35" s="12">
        <v>34</v>
      </c>
      <c r="B35" s="13">
        <v>44072</v>
      </c>
      <c r="C35" s="31" t="s">
        <v>49</v>
      </c>
      <c r="D35" s="15" t="s">
        <v>16</v>
      </c>
      <c r="E35" s="16">
        <f>VLOOKUP(F35,'[1]Groep A'!X$2:Y64,2)</f>
        <v>1.75</v>
      </c>
      <c r="F35" s="17">
        <v>45</v>
      </c>
      <c r="G35" s="18">
        <f>F35/25</f>
        <v>1.8</v>
      </c>
      <c r="H35" s="19">
        <v>22</v>
      </c>
      <c r="I35" s="19">
        <v>3</v>
      </c>
      <c r="J35" s="20">
        <f>H35/F35*100</f>
        <v>48.888888888888886</v>
      </c>
      <c r="K35" s="19">
        <v>53</v>
      </c>
      <c r="L35" s="19">
        <v>9</v>
      </c>
      <c r="M35" s="20">
        <f>K35/F35*100</f>
        <v>117.77777777777779</v>
      </c>
      <c r="N35" s="21">
        <f>H35+K35</f>
        <v>75</v>
      </c>
      <c r="O35" s="22">
        <f>N35/50</f>
        <v>1.5</v>
      </c>
      <c r="P35" s="27">
        <f>O35/G35*100</f>
        <v>83.333333333333329</v>
      </c>
      <c r="Q35" s="24">
        <f>ROUNDDOWN(P35,0)</f>
        <v>83</v>
      </c>
      <c r="R35" s="34"/>
    </row>
    <row r="36" spans="1:18" x14ac:dyDescent="0.25">
      <c r="A36" s="12">
        <v>35</v>
      </c>
      <c r="B36" s="13">
        <v>44072</v>
      </c>
      <c r="C36" s="28" t="s">
        <v>50</v>
      </c>
      <c r="D36" s="15" t="s">
        <v>16</v>
      </c>
      <c r="E36" s="16">
        <f>VLOOKUP(F36,'[1]Groep A'!X$2:Y58,2)</f>
        <v>0.55000000000000004</v>
      </c>
      <c r="F36" s="17">
        <v>20</v>
      </c>
      <c r="G36" s="18">
        <f>F36/25</f>
        <v>0.8</v>
      </c>
      <c r="H36" s="19">
        <v>12</v>
      </c>
      <c r="I36" s="19">
        <v>3</v>
      </c>
      <c r="J36" s="20">
        <f>H36/F36*100</f>
        <v>60</v>
      </c>
      <c r="K36" s="19">
        <v>20</v>
      </c>
      <c r="L36" s="19">
        <v>4</v>
      </c>
      <c r="M36" s="20">
        <f>K36/F36*100</f>
        <v>100</v>
      </c>
      <c r="N36" s="21">
        <f>H36+K36</f>
        <v>32</v>
      </c>
      <c r="O36" s="22">
        <f>N36/50</f>
        <v>0.64</v>
      </c>
      <c r="P36" s="27">
        <f>O36/G36*100</f>
        <v>80</v>
      </c>
      <c r="Q36" s="24">
        <f>ROUNDDOWN(P36,0)</f>
        <v>80</v>
      </c>
      <c r="R36" s="34"/>
    </row>
    <row r="37" spans="1:18" x14ac:dyDescent="0.25">
      <c r="A37" s="12">
        <v>36</v>
      </c>
      <c r="B37" s="29">
        <v>44070</v>
      </c>
      <c r="C37" s="31" t="s">
        <v>51</v>
      </c>
      <c r="D37" s="15" t="s">
        <v>16</v>
      </c>
      <c r="E37" s="16">
        <f>VLOOKUP(F37,'[1]Groep A'!X$2:Y44,2)</f>
        <v>1.05</v>
      </c>
      <c r="F37" s="17">
        <v>28</v>
      </c>
      <c r="G37" s="18">
        <f>F37/25</f>
        <v>1.1200000000000001</v>
      </c>
      <c r="H37" s="19">
        <v>29</v>
      </c>
      <c r="I37" s="19">
        <v>5</v>
      </c>
      <c r="J37" s="20">
        <f>H37/F37*100</f>
        <v>103.57142857142858</v>
      </c>
      <c r="K37" s="19">
        <v>15</v>
      </c>
      <c r="L37" s="19">
        <v>3</v>
      </c>
      <c r="M37" s="20">
        <f>K37/F37*100</f>
        <v>53.571428571428569</v>
      </c>
      <c r="N37" s="21">
        <f>H37+K37</f>
        <v>44</v>
      </c>
      <c r="O37" s="22">
        <f>N37/50</f>
        <v>0.88</v>
      </c>
      <c r="P37" s="27">
        <f>O37/G37*100</f>
        <v>78.571428571428569</v>
      </c>
      <c r="Q37" s="24">
        <f>ROUNDDOWN(P37,0)</f>
        <v>78</v>
      </c>
      <c r="R37" s="34">
        <v>26</v>
      </c>
    </row>
    <row r="38" spans="1:18" x14ac:dyDescent="0.25">
      <c r="A38" s="12">
        <v>37</v>
      </c>
      <c r="B38" s="13">
        <v>44065</v>
      </c>
      <c r="C38" s="31" t="s">
        <v>52</v>
      </c>
      <c r="D38" s="15" t="s">
        <v>16</v>
      </c>
      <c r="E38" s="16">
        <f>VLOOKUP(F38,'[1]Groep A'!X$2:Y31,2)</f>
        <v>1.1499999999999999</v>
      </c>
      <c r="F38" s="17">
        <v>30</v>
      </c>
      <c r="G38" s="18">
        <f>F38/25</f>
        <v>1.2</v>
      </c>
      <c r="H38" s="19">
        <v>30</v>
      </c>
      <c r="I38" s="19">
        <v>4</v>
      </c>
      <c r="J38" s="20">
        <f>H38/F38*100</f>
        <v>100</v>
      </c>
      <c r="K38" s="19">
        <v>17</v>
      </c>
      <c r="L38" s="19">
        <v>3</v>
      </c>
      <c r="M38" s="20">
        <f>K38/F38*100</f>
        <v>56.666666666666664</v>
      </c>
      <c r="N38" s="21">
        <f>H38+K38</f>
        <v>47</v>
      </c>
      <c r="O38" s="22">
        <f>N38/50</f>
        <v>0.94</v>
      </c>
      <c r="P38" s="27">
        <f>O38/G38*100</f>
        <v>78.333333333333329</v>
      </c>
      <c r="Q38" s="24">
        <f>ROUNDDOWN(P38,0)</f>
        <v>78</v>
      </c>
      <c r="R38" s="34">
        <v>28</v>
      </c>
    </row>
    <row r="39" spans="1:18" x14ac:dyDescent="0.25">
      <c r="A39" s="12">
        <v>38</v>
      </c>
      <c r="B39" s="25">
        <v>44068</v>
      </c>
      <c r="C39" s="28" t="s">
        <v>53</v>
      </c>
      <c r="D39" s="15" t="s">
        <v>16</v>
      </c>
      <c r="E39" s="16">
        <f>VLOOKUP(F39,'[1]Groep A'!X$2:Y34,2)</f>
        <v>1.35</v>
      </c>
      <c r="F39" s="17">
        <v>35</v>
      </c>
      <c r="G39" s="18">
        <f>F39/25</f>
        <v>1.4</v>
      </c>
      <c r="H39" s="19">
        <v>18</v>
      </c>
      <c r="I39" s="19">
        <v>3</v>
      </c>
      <c r="J39" s="20">
        <f>H39/F39*100</f>
        <v>51.428571428571423</v>
      </c>
      <c r="K39" s="19">
        <v>35</v>
      </c>
      <c r="L39" s="19">
        <v>8</v>
      </c>
      <c r="M39" s="20">
        <f>K39/F39*100</f>
        <v>100</v>
      </c>
      <c r="N39" s="21">
        <f>H39+K39</f>
        <v>53</v>
      </c>
      <c r="O39" s="22">
        <f>N39/50</f>
        <v>1.06</v>
      </c>
      <c r="P39" s="27">
        <f>O39/G39*100</f>
        <v>75.714285714285722</v>
      </c>
      <c r="Q39" s="24">
        <f>ROUNDDOWN(P39,0)</f>
        <v>75</v>
      </c>
      <c r="R39" s="34">
        <v>33</v>
      </c>
    </row>
    <row r="40" spans="1:18" x14ac:dyDescent="0.25">
      <c r="A40" s="12">
        <v>39</v>
      </c>
      <c r="B40" s="13">
        <v>44071</v>
      </c>
      <c r="C40" s="28" t="s">
        <v>54</v>
      </c>
      <c r="D40" s="15" t="s">
        <v>16</v>
      </c>
      <c r="E40" s="16">
        <f>VLOOKUP(F40,'[1]Groep A'!X$2:Y57,2)</f>
        <v>0.95</v>
      </c>
      <c r="F40" s="17">
        <v>26</v>
      </c>
      <c r="G40" s="18">
        <f>F40/25</f>
        <v>1.04</v>
      </c>
      <c r="H40" s="19">
        <v>18</v>
      </c>
      <c r="I40" s="19">
        <v>4</v>
      </c>
      <c r="J40" s="20">
        <f>H40/F40*100</f>
        <v>69.230769230769226</v>
      </c>
      <c r="K40" s="19">
        <v>21</v>
      </c>
      <c r="L40" s="19">
        <v>4</v>
      </c>
      <c r="M40" s="20">
        <f>K40/F40*100</f>
        <v>80.769230769230774</v>
      </c>
      <c r="N40" s="21">
        <f>H40+K40</f>
        <v>39</v>
      </c>
      <c r="O40" s="22">
        <f>N40/50</f>
        <v>0.78</v>
      </c>
      <c r="P40" s="27">
        <f>O40/G40*100</f>
        <v>75</v>
      </c>
      <c r="Q40" s="24">
        <f>ROUNDDOWN(P40,0)</f>
        <v>75</v>
      </c>
      <c r="R40" s="34">
        <v>25</v>
      </c>
    </row>
    <row r="41" spans="1:18" x14ac:dyDescent="0.25">
      <c r="A41" s="12">
        <v>40</v>
      </c>
      <c r="B41" s="29">
        <v>44070</v>
      </c>
      <c r="C41" s="31" t="s">
        <v>55</v>
      </c>
      <c r="D41" s="15" t="s">
        <v>16</v>
      </c>
      <c r="E41" s="16">
        <f>VLOOKUP(F41,'[1]Groep A'!X$2:Y29,2)</f>
        <v>1.45</v>
      </c>
      <c r="F41" s="17">
        <v>38</v>
      </c>
      <c r="G41" s="18">
        <f>F41/25</f>
        <v>1.52</v>
      </c>
      <c r="H41" s="19">
        <v>18</v>
      </c>
      <c r="I41" s="19">
        <v>4</v>
      </c>
      <c r="J41" s="20">
        <f>H41/F41*100</f>
        <v>47.368421052631575</v>
      </c>
      <c r="K41" s="19">
        <v>39</v>
      </c>
      <c r="L41" s="19">
        <v>7</v>
      </c>
      <c r="M41" s="20">
        <f>K41/F41*100</f>
        <v>102.63157894736842</v>
      </c>
      <c r="N41" s="21">
        <f>H41+K41</f>
        <v>57</v>
      </c>
      <c r="O41" s="22">
        <f>N41/50</f>
        <v>1.1399999999999999</v>
      </c>
      <c r="P41" s="27">
        <f>O41/G41*100</f>
        <v>74.999999999999986</v>
      </c>
      <c r="Q41" s="24">
        <f>ROUNDDOWN(P41,0)</f>
        <v>75</v>
      </c>
      <c r="R41" s="34">
        <v>35</v>
      </c>
    </row>
    <row r="42" spans="1:18" x14ac:dyDescent="0.25">
      <c r="A42" s="12">
        <v>41</v>
      </c>
      <c r="B42" s="13">
        <v>44071</v>
      </c>
      <c r="C42" s="28" t="s">
        <v>56</v>
      </c>
      <c r="D42" s="15" t="s">
        <v>16</v>
      </c>
      <c r="E42" s="16">
        <f>VLOOKUP(F42,'[1]Groep A'!X$2:Y51,2)</f>
        <v>1.45</v>
      </c>
      <c r="F42" s="17">
        <v>38</v>
      </c>
      <c r="G42" s="18">
        <f>F42/25</f>
        <v>1.52</v>
      </c>
      <c r="H42" s="19">
        <v>24</v>
      </c>
      <c r="I42" s="19">
        <v>4</v>
      </c>
      <c r="J42" s="20">
        <f>H42/F42*100</f>
        <v>63.157894736842103</v>
      </c>
      <c r="K42" s="19">
        <v>32</v>
      </c>
      <c r="L42" s="19">
        <v>6</v>
      </c>
      <c r="M42" s="20">
        <f>K42/F42*100</f>
        <v>84.210526315789465</v>
      </c>
      <c r="N42" s="21">
        <f>H42+K42</f>
        <v>56</v>
      </c>
      <c r="O42" s="22">
        <f>N42/50</f>
        <v>1.1200000000000001</v>
      </c>
      <c r="P42" s="27">
        <f>O42/G42*100</f>
        <v>73.684210526315795</v>
      </c>
      <c r="Q42" s="24">
        <f>ROUNDDOWN(P42,0)</f>
        <v>73</v>
      </c>
      <c r="R42" s="34">
        <v>35</v>
      </c>
    </row>
    <row r="43" spans="1:18" x14ac:dyDescent="0.25">
      <c r="A43" s="12">
        <v>42</v>
      </c>
      <c r="B43" s="13">
        <v>44065</v>
      </c>
      <c r="C43" s="28" t="s">
        <v>57</v>
      </c>
      <c r="D43" s="15" t="s">
        <v>16</v>
      </c>
      <c r="E43" s="16">
        <f>VLOOKUP(F43,'[1]Groep A'!X$2:Y98,2)</f>
        <v>0.95</v>
      </c>
      <c r="F43" s="17">
        <v>26</v>
      </c>
      <c r="G43" s="18">
        <f>F43/25</f>
        <v>1.04</v>
      </c>
      <c r="H43" s="19">
        <v>14</v>
      </c>
      <c r="I43" s="19">
        <v>3</v>
      </c>
      <c r="J43" s="20">
        <f>H43/F43*100</f>
        <v>53.846153846153847</v>
      </c>
      <c r="K43" s="19">
        <v>23</v>
      </c>
      <c r="L43" s="19">
        <v>4</v>
      </c>
      <c r="M43" s="20">
        <f>K43/F43*100</f>
        <v>88.461538461538453</v>
      </c>
      <c r="N43" s="21">
        <f>H43+K43</f>
        <v>37</v>
      </c>
      <c r="O43" s="22">
        <f>N43/50</f>
        <v>0.74</v>
      </c>
      <c r="P43" s="27">
        <f>O43/G43*100</f>
        <v>71.153846153846146</v>
      </c>
      <c r="Q43" s="24">
        <f>ROUNDDOWN(P43,0)</f>
        <v>71</v>
      </c>
      <c r="R43" s="34">
        <v>25</v>
      </c>
    </row>
    <row r="44" spans="1:18" x14ac:dyDescent="0.25">
      <c r="A44" s="12">
        <v>43</v>
      </c>
      <c r="B44" s="25">
        <v>44070</v>
      </c>
      <c r="C44" s="28" t="s">
        <v>58</v>
      </c>
      <c r="D44" s="15" t="s">
        <v>16</v>
      </c>
      <c r="E44" s="16">
        <f>VLOOKUP(F44,'[1]Groep A'!X$2:Y48,2)</f>
        <v>1.35</v>
      </c>
      <c r="F44" s="17">
        <v>35</v>
      </c>
      <c r="G44" s="18">
        <f>F44/25</f>
        <v>1.4</v>
      </c>
      <c r="H44" s="19">
        <v>16</v>
      </c>
      <c r="I44" s="19">
        <v>3</v>
      </c>
      <c r="J44" s="20">
        <f>H44/F44*100</f>
        <v>45.714285714285715</v>
      </c>
      <c r="K44" s="19">
        <v>33</v>
      </c>
      <c r="L44" s="19">
        <v>4</v>
      </c>
      <c r="M44" s="20">
        <f>K44/F44*100</f>
        <v>94.285714285714278</v>
      </c>
      <c r="N44" s="21">
        <f>H44+K44</f>
        <v>49</v>
      </c>
      <c r="O44" s="22">
        <f>N44/50</f>
        <v>0.98</v>
      </c>
      <c r="P44" s="27">
        <f>O44/G44*100</f>
        <v>70</v>
      </c>
      <c r="Q44" s="24">
        <f>ROUNDDOWN(P44,0)</f>
        <v>70</v>
      </c>
      <c r="R44" s="34">
        <v>33</v>
      </c>
    </row>
    <row r="45" spans="1:18" x14ac:dyDescent="0.25">
      <c r="A45" s="12">
        <v>44</v>
      </c>
      <c r="B45" s="13">
        <v>44073</v>
      </c>
      <c r="C45" s="31" t="s">
        <v>59</v>
      </c>
      <c r="D45" s="15" t="s">
        <v>16</v>
      </c>
      <c r="E45" s="16">
        <f>VLOOKUP(F45,'[1]Groep A'!X$2:Y88,2)</f>
        <v>1.55</v>
      </c>
      <c r="F45" s="17">
        <v>40</v>
      </c>
      <c r="G45" s="18">
        <f>F45/25</f>
        <v>1.6</v>
      </c>
      <c r="H45" s="19">
        <v>39</v>
      </c>
      <c r="I45" s="19">
        <v>8</v>
      </c>
      <c r="J45" s="20">
        <f>H45/F45*100</f>
        <v>97.5</v>
      </c>
      <c r="K45" s="19">
        <v>17</v>
      </c>
      <c r="L45" s="19">
        <v>3</v>
      </c>
      <c r="M45" s="20">
        <f>K45/F45*100</f>
        <v>42.5</v>
      </c>
      <c r="N45" s="21">
        <f>H45+K45</f>
        <v>56</v>
      </c>
      <c r="O45" s="22">
        <f>N45/50</f>
        <v>1.1200000000000001</v>
      </c>
      <c r="P45" s="27">
        <f>O45/G45*100</f>
        <v>70</v>
      </c>
      <c r="Q45" s="24">
        <f>ROUNDDOWN(P45,0)</f>
        <v>70</v>
      </c>
      <c r="R45" s="34">
        <v>38</v>
      </c>
    </row>
    <row r="46" spans="1:18" x14ac:dyDescent="0.25">
      <c r="A46" s="12">
        <v>45</v>
      </c>
      <c r="B46" s="13">
        <v>44070</v>
      </c>
      <c r="C46" s="31" t="s">
        <v>60</v>
      </c>
      <c r="D46" s="15" t="s">
        <v>16</v>
      </c>
      <c r="E46" s="16">
        <f>VLOOKUP(F46,'[1]Groep A'!X$2:Y45,2)</f>
        <v>1.1499999999999999</v>
      </c>
      <c r="F46" s="17">
        <v>30</v>
      </c>
      <c r="G46" s="18">
        <f>F46/25</f>
        <v>1.2</v>
      </c>
      <c r="H46" s="19">
        <v>14</v>
      </c>
      <c r="I46" s="19">
        <v>2</v>
      </c>
      <c r="J46" s="20">
        <f>H46/F46*100</f>
        <v>46.666666666666664</v>
      </c>
      <c r="K46" s="19">
        <v>25</v>
      </c>
      <c r="L46" s="19">
        <v>4</v>
      </c>
      <c r="M46" s="20">
        <f>K46/F46*100</f>
        <v>83.333333333333343</v>
      </c>
      <c r="N46" s="21">
        <f>H46+K46</f>
        <v>39</v>
      </c>
      <c r="O46" s="22">
        <f>N46/50</f>
        <v>0.78</v>
      </c>
      <c r="P46" s="27">
        <f>O46/G46*100</f>
        <v>65</v>
      </c>
      <c r="Q46" s="24">
        <f>ROUNDDOWN(P46,0)</f>
        <v>65</v>
      </c>
      <c r="R46" s="34">
        <v>28</v>
      </c>
    </row>
    <row r="47" spans="1:18" x14ac:dyDescent="0.25">
      <c r="A47" s="12">
        <v>46</v>
      </c>
      <c r="B47" s="13">
        <v>44073</v>
      </c>
      <c r="C47" s="31" t="s">
        <v>61</v>
      </c>
      <c r="D47" s="15" t="s">
        <v>16</v>
      </c>
      <c r="E47" s="16">
        <f>VLOOKUP(F47,'[1]Groep A'!X$2:Y89,2)</f>
        <v>0.85</v>
      </c>
      <c r="F47" s="17">
        <v>25</v>
      </c>
      <c r="G47" s="18">
        <f>F47/25</f>
        <v>1</v>
      </c>
      <c r="H47" s="19">
        <v>11</v>
      </c>
      <c r="I47" s="19">
        <v>2</v>
      </c>
      <c r="J47" s="20">
        <f>H47/F47*100</f>
        <v>44</v>
      </c>
      <c r="K47" s="19">
        <v>19</v>
      </c>
      <c r="L47" s="19">
        <v>4</v>
      </c>
      <c r="M47" s="20">
        <f>K47/F47*100</f>
        <v>76</v>
      </c>
      <c r="N47" s="21">
        <f>H47+K47</f>
        <v>30</v>
      </c>
      <c r="O47" s="22">
        <f>N47/50</f>
        <v>0.6</v>
      </c>
      <c r="P47" s="27">
        <f>O47/G47*100</f>
        <v>60</v>
      </c>
      <c r="Q47" s="24">
        <f>ROUNDDOWN(P47,0)</f>
        <v>60</v>
      </c>
      <c r="R47" s="34">
        <v>23</v>
      </c>
    </row>
    <row r="48" spans="1:18" x14ac:dyDescent="0.25">
      <c r="A48" s="12">
        <v>47</v>
      </c>
      <c r="B48" s="25">
        <v>44073</v>
      </c>
      <c r="C48" s="28" t="s">
        <v>62</v>
      </c>
      <c r="D48" s="15" t="s">
        <v>16</v>
      </c>
      <c r="E48" s="16">
        <f>VLOOKUP(F48,'[1]Groep A'!X$2:Y69,2)</f>
        <v>1.45</v>
      </c>
      <c r="F48" s="17">
        <v>38</v>
      </c>
      <c r="G48" s="18">
        <f>F48/25</f>
        <v>1.52</v>
      </c>
      <c r="H48" s="19">
        <v>23</v>
      </c>
      <c r="I48" s="19">
        <v>5</v>
      </c>
      <c r="J48" s="20">
        <f>H48/F48*100</f>
        <v>60.526315789473685</v>
      </c>
      <c r="K48" s="19">
        <v>18</v>
      </c>
      <c r="L48" s="19">
        <v>4</v>
      </c>
      <c r="M48" s="20">
        <f>K48/F48*100</f>
        <v>47.368421052631575</v>
      </c>
      <c r="N48" s="21">
        <f>H48+K48</f>
        <v>41</v>
      </c>
      <c r="O48" s="22">
        <f>N48/50</f>
        <v>0.82</v>
      </c>
      <c r="P48" s="27">
        <f>O48/G48*100</f>
        <v>53.94736842105263</v>
      </c>
      <c r="Q48" s="24">
        <f>ROUNDDOWN(P48,0)</f>
        <v>53</v>
      </c>
      <c r="R48" s="34">
        <v>33</v>
      </c>
    </row>
  </sheetData>
  <protectedRanges>
    <protectedRange sqref="G2:G48 J2:J48 M2:Q48" name="Fred"/>
  </protectedRanges>
  <sortState xmlns:xlrd2="http://schemas.microsoft.com/office/spreadsheetml/2017/richdata2" ref="A2:R48">
    <sortCondition descending="1" ref="P2:P48"/>
  </sortState>
  <conditionalFormatting sqref="P2:Q48">
    <cfRule type="cellIs" dxfId="1" priority="3" stopIfTrue="1" operator="lessThan">
      <formula>79.5</formula>
    </cfRule>
  </conditionalFormatting>
  <conditionalFormatting sqref="P2:Q48">
    <cfRule type="cellIs" dxfId="0" priority="4" stopIfTrue="1" operator="greaterThanOrEqual">
      <formula>120</formula>
    </cfRule>
  </conditionalFormatting>
  <pageMargins left="0.7" right="0.7" top="0.75" bottom="0.75" header="0.3" footer="0.3"/>
  <pageSetup paperSize="9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2020-08-30T18:25:05Z</dcterms:created>
  <dcterms:modified xsi:type="dcterms:W3CDTF">2020-09-17T20:54:06Z</dcterms:modified>
</cp:coreProperties>
</file>