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Carom- Knoal/"/>
    </mc:Choice>
  </mc:AlternateContent>
  <xr:revisionPtr revIDLastSave="0" documentId="8_{33F31D59-DF6A-40FE-A662-DA84037C8897}" xr6:coauthVersionLast="47" xr6:coauthVersionMax="47" xr10:uidLastSave="{00000000-0000-0000-0000-000000000000}"/>
  <bookViews>
    <workbookView xWindow="-120" yWindow="-120" windowWidth="25440" windowHeight="15390" xr2:uid="{28585A21-0CE4-4DBD-AEAF-5334C8271C9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" l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<sst xmlns="http://schemas.openxmlformats.org/spreadsheetml/2006/main" count="94" uniqueCount="56">
  <si>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</si>
  <si>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</si>
  <si>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</si>
  <si>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</si>
  <si>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</si>
  <si>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</si>
  <si>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</si>
  <si>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</si>
  <si>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</si>
  <si>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</si>
  <si>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</si>
  <si>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</si>
  <si>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</si>
  <si>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</si>
  <si>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</si>
  <si>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</si>
  <si>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Bernard Bos</t>
  </si>
  <si>
    <t>A</t>
  </si>
  <si>
    <t>Jan  Stegmeijer</t>
  </si>
  <si>
    <t>Harrie Lulofs</t>
  </si>
  <si>
    <t>Johnny Geertsma</t>
  </si>
  <si>
    <t>Albert Koehoorn</t>
  </si>
  <si>
    <t>Rick Tuin</t>
  </si>
  <si>
    <t>Ronnie Berg</t>
  </si>
  <si>
    <t>Sietzo Boerema</t>
  </si>
  <si>
    <t>Wolter Eling</t>
  </si>
  <si>
    <t>Jan Sietsma</t>
  </si>
  <si>
    <t>Tom Been</t>
  </si>
  <si>
    <t>Richard Kant</t>
  </si>
  <si>
    <t>Roy Ziesling</t>
  </si>
  <si>
    <t>Henk Mattheyssen</t>
  </si>
  <si>
    <t xml:space="preserve">Hans van Engelen </t>
  </si>
  <si>
    <t>Geiko Reder</t>
  </si>
  <si>
    <t>Koos Blaauw (Neef)</t>
  </si>
  <si>
    <t>Hendrik Sloot</t>
  </si>
  <si>
    <t>Derk Jan v. d. Laan</t>
  </si>
  <si>
    <t>Alexander Hulshof</t>
  </si>
  <si>
    <t>Geert Grevink</t>
  </si>
  <si>
    <t>Peter Lambeck</t>
  </si>
  <si>
    <t>Evert Bos</t>
  </si>
  <si>
    <t>Roelof Eefting</t>
  </si>
  <si>
    <t>Stienus Sluiter</t>
  </si>
  <si>
    <t>Alex Watermulder</t>
  </si>
  <si>
    <t>Willie Siemens</t>
  </si>
  <si>
    <t>Jan Hadderingh</t>
  </si>
  <si>
    <t>Andries van der Veen</t>
  </si>
  <si>
    <t>Roel Stel</t>
  </si>
  <si>
    <t>Roelie Dorenbos</t>
  </si>
  <si>
    <t>Ron Eissen</t>
  </si>
  <si>
    <t>Kasper Sturre</t>
  </si>
  <si>
    <t>Henk Bos</t>
  </si>
  <si>
    <t>Peter Sterenborg</t>
  </si>
  <si>
    <t>Eppo Loer</t>
  </si>
  <si>
    <t>Eefke Rops</t>
  </si>
  <si>
    <t>Siep Mellema</t>
  </si>
  <si>
    <t>Ton Noot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</si>
</sst>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2" fontId="1" fillId="0" borderId="1" xfId="0" applyNumberFormat="1" applyFont="1" applyBorder="1" applyAlignment="1">
      <alignment horizontal="right" textRotation="90"/>
    </xf>
    <xf numFmtId="164" fontId="1" fillId="0" borderId="2" xfId="0" applyNumberFormat="1" applyFont="1" applyBorder="1" applyAlignment="1">
      <alignment horizontal="center" textRotation="90"/>
    </xf>
    <xf numFmtId="0" fontId="3" fillId="0" borderId="1" xfId="0" applyFont="1" applyBorder="1" applyAlignment="1">
      <alignment textRotation="90"/>
    </xf>
    <xf numFmtId="16" fontId="3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/>
    <xf numFmtId="1" fontId="2" fillId="0" borderId="1" xfId="0" applyNumberFormat="1" applyFont="1" applyBorder="1"/>
    <xf numFmtId="0" fontId="5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/>
    <xf numFmtId="1" fontId="3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-%20Knoal/invullijst%20laatste%20per%2015-10-24.xlsm" TargetMode="External"/><Relationship Id="rId1" Type="http://schemas.openxmlformats.org/officeDocument/2006/relationships/externalLinkPath" Target="invullijst%20laatste%20per%2015-10-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E94-6C71-4A16-BA4C-58C70D1A1917}">
  <sheetPr>
    <pageSetUpPr fitToPage="1"/>
  </sheetPr>
  <dimension ref="A1:R40"/>
  <sheetViews>
    <sheetView tabSelected="1" workbookViewId="0">
      <selection activeCell="B15" sqref="B15"/>
    </sheetView>
  </sheetViews>
  <sheetFormatPr defaultRowHeight="15" x14ac:dyDescent="0.25"/>
  <cols>
    <col min="1" max="1" width="4.42578125" bestFit="1" customWidth="1"/>
    <col min="2" max="2" width="9.85546875" bestFit="1" customWidth="1"/>
    <col min="3" max="3" width="30.42578125" bestFit="1" customWidth="1"/>
    <col min="4" max="4" width="3.140625" bestFit="1" customWidth="1"/>
    <col min="5" max="5" width="6.7109375" bestFit="1" customWidth="1"/>
    <col min="6" max="6" width="4.5703125" bestFit="1" customWidth="1"/>
    <col min="7" max="7" width="6.7109375" bestFit="1" customWidth="1"/>
    <col min="8" max="9" width="4.5703125" bestFit="1" customWidth="1"/>
    <col min="10" max="11" width="6" bestFit="1" customWidth="1"/>
    <col min="12" max="12" width="4.5703125" bestFit="1" customWidth="1"/>
    <col min="13" max="14" width="6" bestFit="1" customWidth="1"/>
    <col min="15" max="15" width="6.7109375" bestFit="1" customWidth="1"/>
    <col min="16" max="16" width="11.42578125" bestFit="1" customWidth="1"/>
    <col min="17" max="17" width="6" bestFit="1" customWidth="1"/>
    <col min="18" max="18" width="4.5703125" bestFit="1" customWidth="1"/>
  </cols>
  <sheetData>
    <row r="1" spans="1:18" ht="165.75" x14ac:dyDescent="0.2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7" t="s">
        <v>12</v>
      </c>
      <c r="P1" s="8" t="s">
        <v>13</v>
      </c>
      <c r="Q1" s="9" t="s">
        <v>14</v>
      </c>
      <c r="R1" s="6" t="s">
        <v>15</v>
      </c>
    </row>
    <row r="2" spans="1:18" ht="18.75" x14ac:dyDescent="0.3">
      <c r="A2" s="3">
        <v>1</v>
      </c>
      <c r="B2" s="10"/>
      <c r="C2" s="11" t="s">
        <v>16</v>
      </c>
      <c r="D2" s="12" t="s">
        <v>17</v>
      </c>
      <c r="E2" s="12">
        <f>VLOOKUP(F2,[1]Hulpblad!C$6:D53,2,FALSE)</f>
        <v>1.65</v>
      </c>
      <c r="F2" s="13">
        <v>42</v>
      </c>
      <c r="G2" s="14">
        <f>F2/25</f>
        <v>1.68</v>
      </c>
      <c r="H2" s="15">
        <v>72</v>
      </c>
      <c r="I2" s="15">
        <v>12</v>
      </c>
      <c r="J2" s="16">
        <f>H2/F2*100</f>
        <v>171.42857142857142</v>
      </c>
      <c r="K2" s="17">
        <v>57</v>
      </c>
      <c r="L2" s="17">
        <v>10</v>
      </c>
      <c r="M2" s="16">
        <f>K2/F2*100</f>
        <v>135.71428571428572</v>
      </c>
      <c r="N2" s="16">
        <f>H2+K2</f>
        <v>129</v>
      </c>
      <c r="O2" s="18">
        <f>N2/50</f>
        <v>2.58</v>
      </c>
      <c r="P2" s="19">
        <f>O2/G2*100</f>
        <v>153.57142857142858</v>
      </c>
      <c r="Q2" s="20">
        <f>ROUNDDOWN(P2,0)</f>
        <v>153</v>
      </c>
      <c r="R2" s="21"/>
    </row>
    <row r="3" spans="1:18" ht="18.75" x14ac:dyDescent="0.3">
      <c r="A3" s="3">
        <v>2</v>
      </c>
      <c r="B3" s="10"/>
      <c r="C3" s="11" t="s">
        <v>18</v>
      </c>
      <c r="D3" s="22" t="s">
        <v>17</v>
      </c>
      <c r="E3" s="12">
        <f>VLOOKUP(F3,[1]Hulpblad!C$6:D134,2,FALSE)</f>
        <v>2.37</v>
      </c>
      <c r="F3" s="23">
        <v>56</v>
      </c>
      <c r="G3" s="14">
        <f>F3/25</f>
        <v>2.2400000000000002</v>
      </c>
      <c r="H3" s="15">
        <v>82</v>
      </c>
      <c r="I3" s="15">
        <v>12</v>
      </c>
      <c r="J3" s="16">
        <f>H3/F3*100</f>
        <v>146.42857142857142</v>
      </c>
      <c r="K3" s="17">
        <v>74</v>
      </c>
      <c r="L3" s="17">
        <v>9</v>
      </c>
      <c r="M3" s="16">
        <f>K3/F3*100</f>
        <v>132.14285714285714</v>
      </c>
      <c r="N3" s="16">
        <f>H3+K3</f>
        <v>156</v>
      </c>
      <c r="O3" s="18">
        <f>N3/50</f>
        <v>3.12</v>
      </c>
      <c r="P3" s="24">
        <f>O3/G3*100</f>
        <v>139.28571428571428</v>
      </c>
      <c r="Q3" s="20">
        <f>ROUNDDOWN(P3,0)</f>
        <v>139</v>
      </c>
      <c r="R3" s="21"/>
    </row>
    <row r="4" spans="1:18" ht="18.75" x14ac:dyDescent="0.3">
      <c r="A4" s="3">
        <v>3</v>
      </c>
      <c r="B4" s="10"/>
      <c r="C4" s="11" t="s">
        <v>19</v>
      </c>
      <c r="D4" s="12" t="s">
        <v>17</v>
      </c>
      <c r="E4" s="12">
        <f>VLOOKUP(F4,[1]Hulpblad!C$6:D157,2,FALSE)</f>
        <v>3.37</v>
      </c>
      <c r="F4" s="23">
        <v>72</v>
      </c>
      <c r="G4" s="14">
        <f>F4/25</f>
        <v>2.88</v>
      </c>
      <c r="H4" s="15">
        <v>79</v>
      </c>
      <c r="I4" s="15">
        <v>14</v>
      </c>
      <c r="J4" s="16">
        <f>H4/F4*100</f>
        <v>109.72222222222223</v>
      </c>
      <c r="K4" s="17">
        <v>113</v>
      </c>
      <c r="L4" s="17">
        <v>17</v>
      </c>
      <c r="M4" s="16">
        <f>K4/F4*100</f>
        <v>156.94444444444443</v>
      </c>
      <c r="N4" s="16">
        <f>H4+K4</f>
        <v>192</v>
      </c>
      <c r="O4" s="18">
        <f>N4/50</f>
        <v>3.84</v>
      </c>
      <c r="P4" s="24">
        <f>O4/G4*100</f>
        <v>133.33333333333331</v>
      </c>
      <c r="Q4" s="20">
        <f>ROUNDDOWN(P4,0)</f>
        <v>133</v>
      </c>
      <c r="R4" s="21"/>
    </row>
    <row r="5" spans="1:18" ht="18.75" x14ac:dyDescent="0.3">
      <c r="A5" s="3">
        <v>4</v>
      </c>
      <c r="B5" s="10"/>
      <c r="C5" s="11" t="s">
        <v>20</v>
      </c>
      <c r="D5" s="22" t="s">
        <v>17</v>
      </c>
      <c r="E5" s="12">
        <f>VLOOKUP(F5,[1]Hulpblad!C$6:D67,2,FALSE)</f>
        <v>1.65</v>
      </c>
      <c r="F5" s="23">
        <v>42</v>
      </c>
      <c r="G5" s="14">
        <f>F5/25</f>
        <v>1.68</v>
      </c>
      <c r="H5" s="16">
        <v>37</v>
      </c>
      <c r="I5" s="16">
        <v>7</v>
      </c>
      <c r="J5" s="16">
        <f>H5/F5*100</f>
        <v>88.095238095238088</v>
      </c>
      <c r="K5" s="3">
        <v>66</v>
      </c>
      <c r="L5" s="3">
        <v>7</v>
      </c>
      <c r="M5" s="16">
        <f>K5/F5*100</f>
        <v>157.14285714285714</v>
      </c>
      <c r="N5" s="16">
        <f>H5+K5</f>
        <v>103</v>
      </c>
      <c r="O5" s="18">
        <f>N5/50</f>
        <v>2.06</v>
      </c>
      <c r="P5" s="24">
        <f>O5/G5*100</f>
        <v>122.61904761904762</v>
      </c>
      <c r="Q5" s="20">
        <f>ROUNDDOWN(P5,0)</f>
        <v>122</v>
      </c>
      <c r="R5" s="21"/>
    </row>
    <row r="6" spans="1:18" ht="18.75" x14ac:dyDescent="0.3">
      <c r="A6" s="3">
        <v>6</v>
      </c>
      <c r="B6" s="10"/>
      <c r="C6" s="11" t="s">
        <v>21</v>
      </c>
      <c r="D6" s="12" t="s">
        <v>17</v>
      </c>
      <c r="E6" s="12">
        <f>VLOOKUP(F6,[1]Hulpblad!C$6:D108,2,FALSE)</f>
        <v>1.95</v>
      </c>
      <c r="F6" s="23">
        <v>50</v>
      </c>
      <c r="G6" s="14">
        <f>F6/25</f>
        <v>2</v>
      </c>
      <c r="H6" s="15">
        <v>43</v>
      </c>
      <c r="I6" s="15">
        <v>13</v>
      </c>
      <c r="J6" s="16">
        <f>H6/F6*100</f>
        <v>86</v>
      </c>
      <c r="K6" s="17">
        <v>76</v>
      </c>
      <c r="L6" s="17">
        <v>9</v>
      </c>
      <c r="M6" s="16">
        <f>K6/F6*100</f>
        <v>152</v>
      </c>
      <c r="N6" s="16">
        <f>H6+K6</f>
        <v>119</v>
      </c>
      <c r="O6" s="18">
        <f>N6/50</f>
        <v>2.38</v>
      </c>
      <c r="P6" s="24">
        <f>O6/G6*100</f>
        <v>119</v>
      </c>
      <c r="Q6" s="20">
        <f>ROUNDDOWN(P6,0)</f>
        <v>119</v>
      </c>
      <c r="R6" s="21"/>
    </row>
    <row r="7" spans="1:18" ht="18.75" x14ac:dyDescent="0.3">
      <c r="A7" s="3">
        <v>7</v>
      </c>
      <c r="B7" s="10"/>
      <c r="C7" s="11" t="s">
        <v>22</v>
      </c>
      <c r="D7" s="22" t="s">
        <v>17</v>
      </c>
      <c r="E7" s="12">
        <f>VLOOKUP(F7,[1]Hulpblad!C$6:D95,2,FALSE)</f>
        <v>2.37</v>
      </c>
      <c r="F7" s="23">
        <v>56</v>
      </c>
      <c r="G7" s="14">
        <f>F7/25</f>
        <v>2.2400000000000002</v>
      </c>
      <c r="H7" s="15">
        <v>58</v>
      </c>
      <c r="I7" s="15">
        <v>18</v>
      </c>
      <c r="J7" s="16">
        <f>H7/F7*100</f>
        <v>103.57142857142858</v>
      </c>
      <c r="K7" s="17">
        <v>72</v>
      </c>
      <c r="L7" s="17">
        <v>15</v>
      </c>
      <c r="M7" s="16">
        <f>K7/F7*100</f>
        <v>128.57142857142858</v>
      </c>
      <c r="N7" s="16">
        <f>H7+K7</f>
        <v>130</v>
      </c>
      <c r="O7" s="18">
        <f>N7/50</f>
        <v>2.6</v>
      </c>
      <c r="P7" s="24">
        <f>O7/G7*100</f>
        <v>116.07142857142856</v>
      </c>
      <c r="Q7" s="20">
        <f>ROUNDDOWN(P7,0)</f>
        <v>116</v>
      </c>
      <c r="R7" s="21"/>
    </row>
    <row r="8" spans="1:18" ht="18.75" x14ac:dyDescent="0.3">
      <c r="A8" s="3">
        <v>8</v>
      </c>
      <c r="B8" s="10"/>
      <c r="C8" s="11" t="s">
        <v>23</v>
      </c>
      <c r="D8" s="12" t="s">
        <v>17</v>
      </c>
      <c r="E8" s="12">
        <f>VLOOKUP(F8,[1]Hulpblad!C$6:D160,2,FALSE)</f>
        <v>1.65</v>
      </c>
      <c r="F8" s="23">
        <v>42</v>
      </c>
      <c r="G8" s="14">
        <f>F8/25</f>
        <v>1.68</v>
      </c>
      <c r="H8" s="15">
        <v>60</v>
      </c>
      <c r="I8" s="15">
        <v>6</v>
      </c>
      <c r="J8" s="16">
        <f>H8/F8*100</f>
        <v>142.85714285714286</v>
      </c>
      <c r="K8" s="17">
        <v>36</v>
      </c>
      <c r="L8" s="17">
        <v>10</v>
      </c>
      <c r="M8" s="16">
        <f>K8/F8*100</f>
        <v>85.714285714285708</v>
      </c>
      <c r="N8" s="16">
        <f>H8+K8</f>
        <v>96</v>
      </c>
      <c r="O8" s="18">
        <f>N8/50</f>
        <v>1.92</v>
      </c>
      <c r="P8" s="24">
        <f>O8/G8*100</f>
        <v>114.28571428571428</v>
      </c>
      <c r="Q8" s="20">
        <f>ROUNDDOWN(P8,0)</f>
        <v>114</v>
      </c>
      <c r="R8" s="21"/>
    </row>
    <row r="9" spans="1:18" ht="18.75" x14ac:dyDescent="0.3">
      <c r="A9" s="3">
        <v>5</v>
      </c>
      <c r="B9" s="10"/>
      <c r="C9" s="11" t="s">
        <v>24</v>
      </c>
      <c r="D9" s="22" t="s">
        <v>17</v>
      </c>
      <c r="E9" s="12">
        <f>VLOOKUP(F9,[1]Hulpblad!C$6:D115,2,FALSE)</f>
        <v>1.95</v>
      </c>
      <c r="F9" s="23">
        <v>50</v>
      </c>
      <c r="G9" s="14">
        <f>F9/25</f>
        <v>2</v>
      </c>
      <c r="H9" s="15">
        <v>58</v>
      </c>
      <c r="I9" s="15">
        <v>9</v>
      </c>
      <c r="J9" s="16">
        <f>H9/F9*100</f>
        <v>115.99999999999999</v>
      </c>
      <c r="K9" s="17">
        <v>56</v>
      </c>
      <c r="L9" s="17">
        <v>5</v>
      </c>
      <c r="M9" s="16">
        <f>K9/F9*100</f>
        <v>112.00000000000001</v>
      </c>
      <c r="N9" s="16">
        <f>H9+K9</f>
        <v>114</v>
      </c>
      <c r="O9" s="18">
        <f>N9/50</f>
        <v>2.2799999999999998</v>
      </c>
      <c r="P9" s="24">
        <f>O9/G9*100</f>
        <v>113.99999999999999</v>
      </c>
      <c r="Q9" s="20">
        <f>ROUNDDOWN(P9,0)</f>
        <v>114</v>
      </c>
      <c r="R9" s="21"/>
    </row>
    <row r="10" spans="1:18" ht="18.75" x14ac:dyDescent="0.3">
      <c r="A10" s="3">
        <v>9</v>
      </c>
      <c r="B10" s="10"/>
      <c r="C10" s="11" t="s">
        <v>25</v>
      </c>
      <c r="D10" s="12" t="s">
        <v>17</v>
      </c>
      <c r="E10" s="12">
        <f>VLOOKUP(F10,[1]Hulpblad!C$6:D139,2,FALSE)</f>
        <v>3.12</v>
      </c>
      <c r="F10" s="23">
        <v>68</v>
      </c>
      <c r="G10" s="14">
        <f>F10/25</f>
        <v>2.72</v>
      </c>
      <c r="H10" s="15">
        <v>98</v>
      </c>
      <c r="I10" s="15">
        <v>22</v>
      </c>
      <c r="J10" s="16">
        <f>H10/F10*100</f>
        <v>144.11764705882354</v>
      </c>
      <c r="K10" s="17">
        <v>55</v>
      </c>
      <c r="L10" s="17">
        <v>10</v>
      </c>
      <c r="M10" s="16">
        <f>K10/F10*100</f>
        <v>80.882352941176478</v>
      </c>
      <c r="N10" s="16">
        <f>H10+K10</f>
        <v>153</v>
      </c>
      <c r="O10" s="18">
        <f>N10/50</f>
        <v>3.06</v>
      </c>
      <c r="P10" s="24">
        <f>O10/G10*100</f>
        <v>112.5</v>
      </c>
      <c r="Q10" s="20">
        <f>ROUNDDOWN(P10,0)</f>
        <v>112</v>
      </c>
      <c r="R10" s="21"/>
    </row>
    <row r="11" spans="1:18" ht="18.75" x14ac:dyDescent="0.3">
      <c r="A11" s="3">
        <v>10</v>
      </c>
      <c r="B11" s="10"/>
      <c r="C11" s="11" t="s">
        <v>26</v>
      </c>
      <c r="D11" s="22" t="s">
        <v>17</v>
      </c>
      <c r="E11" s="12">
        <f>VLOOKUP(F11,[1]Hulpblad!C$6:D163,2,FALSE)</f>
        <v>2.87</v>
      </c>
      <c r="F11" s="23">
        <v>64</v>
      </c>
      <c r="G11" s="14">
        <f>F11/25</f>
        <v>2.56</v>
      </c>
      <c r="H11" s="15">
        <v>74</v>
      </c>
      <c r="I11" s="15">
        <v>11</v>
      </c>
      <c r="J11" s="16">
        <f>H11/F11*100</f>
        <v>115.625</v>
      </c>
      <c r="K11" s="17">
        <v>67</v>
      </c>
      <c r="L11" s="17">
        <v>11</v>
      </c>
      <c r="M11" s="16">
        <f>K11/F11*100</f>
        <v>104.6875</v>
      </c>
      <c r="N11" s="16">
        <f>H11+K11</f>
        <v>141</v>
      </c>
      <c r="O11" s="18">
        <f>N11/50</f>
        <v>2.82</v>
      </c>
      <c r="P11" s="24">
        <f>O11/G11*100</f>
        <v>110.15625</v>
      </c>
      <c r="Q11" s="20">
        <f>ROUNDDOWN(P11,0)</f>
        <v>110</v>
      </c>
      <c r="R11" s="21"/>
    </row>
    <row r="12" spans="1:18" ht="18.75" x14ac:dyDescent="0.3">
      <c r="A12" s="3">
        <v>11</v>
      </c>
      <c r="B12" s="10"/>
      <c r="C12" s="11" t="s">
        <v>27</v>
      </c>
      <c r="D12" s="12" t="s">
        <v>17</v>
      </c>
      <c r="E12" s="12">
        <f>VLOOKUP(F12,[1]Hulpblad!C$6:D145,2,FALSE)</f>
        <v>2.12</v>
      </c>
      <c r="F12" s="23">
        <v>52</v>
      </c>
      <c r="G12" s="14">
        <f>F12/25</f>
        <v>2.08</v>
      </c>
      <c r="H12" s="16">
        <v>43</v>
      </c>
      <c r="I12" s="16">
        <v>11</v>
      </c>
      <c r="J12" s="16">
        <f>H12/F12*100</f>
        <v>82.692307692307693</v>
      </c>
      <c r="K12" s="3">
        <v>71</v>
      </c>
      <c r="L12" s="3">
        <v>14</v>
      </c>
      <c r="M12" s="16">
        <f>K12/F12*100</f>
        <v>136.53846153846155</v>
      </c>
      <c r="N12" s="16">
        <f>H12+K12</f>
        <v>114</v>
      </c>
      <c r="O12" s="18">
        <f>N12/50</f>
        <v>2.2799999999999998</v>
      </c>
      <c r="P12" s="24">
        <f>O12/G12*100</f>
        <v>109.6153846153846</v>
      </c>
      <c r="Q12" s="20">
        <f>ROUNDDOWN(P12,0)</f>
        <v>109</v>
      </c>
      <c r="R12" s="21"/>
    </row>
    <row r="13" spans="1:18" ht="18.75" x14ac:dyDescent="0.3">
      <c r="A13" s="3">
        <v>12</v>
      </c>
      <c r="B13" s="10"/>
      <c r="C13" s="11" t="s">
        <v>28</v>
      </c>
      <c r="D13" s="22" t="s">
        <v>17</v>
      </c>
      <c r="E13" s="12">
        <f>VLOOKUP(F13,[1]Hulpblad!C$6:D78,2,FALSE)</f>
        <v>2.62</v>
      </c>
      <c r="F13" s="23">
        <v>60</v>
      </c>
      <c r="G13" s="14">
        <f>F13/25</f>
        <v>2.4</v>
      </c>
      <c r="H13" s="16">
        <v>75</v>
      </c>
      <c r="I13" s="16">
        <v>11</v>
      </c>
      <c r="J13" s="16">
        <f>H13/F13*100</f>
        <v>125</v>
      </c>
      <c r="K13" s="3">
        <v>50</v>
      </c>
      <c r="L13" s="3">
        <v>11</v>
      </c>
      <c r="M13" s="16">
        <f>K13/F13*100</f>
        <v>83.333333333333343</v>
      </c>
      <c r="N13" s="16">
        <f>H13+K13</f>
        <v>125</v>
      </c>
      <c r="O13" s="18">
        <f>N13/50</f>
        <v>2.5</v>
      </c>
      <c r="P13" s="24">
        <f>O13/G13*100</f>
        <v>104.16666666666667</v>
      </c>
      <c r="Q13" s="20">
        <f>ROUNDDOWN(P13,0)</f>
        <v>104</v>
      </c>
      <c r="R13" s="21"/>
    </row>
    <row r="14" spans="1:18" ht="18.75" x14ac:dyDescent="0.3">
      <c r="A14" s="3">
        <v>13</v>
      </c>
      <c r="B14" s="10"/>
      <c r="C14" s="11" t="s">
        <v>29</v>
      </c>
      <c r="D14" s="12" t="s">
        <v>17</v>
      </c>
      <c r="E14" s="12">
        <f>VLOOKUP(F14,[1]Hulpblad!C$6:D72,2,FALSE)</f>
        <v>1.85</v>
      </c>
      <c r="F14" s="23">
        <v>47</v>
      </c>
      <c r="G14" s="14">
        <f>F14/25</f>
        <v>1.88</v>
      </c>
      <c r="H14" s="15">
        <v>47</v>
      </c>
      <c r="I14" s="15">
        <v>5</v>
      </c>
      <c r="J14" s="16">
        <f>H14/F14*100</f>
        <v>100</v>
      </c>
      <c r="K14" s="17">
        <v>49</v>
      </c>
      <c r="L14" s="17">
        <v>6</v>
      </c>
      <c r="M14" s="16">
        <f>K14/F14*100</f>
        <v>104.25531914893618</v>
      </c>
      <c r="N14" s="16">
        <f>H14+K14</f>
        <v>96</v>
      </c>
      <c r="O14" s="18">
        <f>N14/50</f>
        <v>1.92</v>
      </c>
      <c r="P14" s="24">
        <f>O14/G14*100</f>
        <v>102.12765957446808</v>
      </c>
      <c r="Q14" s="20">
        <f>ROUNDDOWN(P14,0)</f>
        <v>102</v>
      </c>
      <c r="R14" s="21"/>
    </row>
    <row r="15" spans="1:18" ht="18.75" x14ac:dyDescent="0.3">
      <c r="A15" s="3">
        <v>14</v>
      </c>
      <c r="B15" s="10"/>
      <c r="C15" s="11" t="s">
        <v>30</v>
      </c>
      <c r="D15" s="22" t="s">
        <v>17</v>
      </c>
      <c r="E15" s="12">
        <f>VLOOKUP(F15,[1]Hulpblad!C$6:D85,2,FALSE)</f>
        <v>2.12</v>
      </c>
      <c r="F15" s="23">
        <v>52</v>
      </c>
      <c r="G15" s="14">
        <f>F15/25</f>
        <v>2.08</v>
      </c>
      <c r="H15" s="15">
        <v>50</v>
      </c>
      <c r="I15" s="15">
        <v>10</v>
      </c>
      <c r="J15" s="16">
        <f>H15/F15*100</f>
        <v>96.15384615384616</v>
      </c>
      <c r="K15" s="17">
        <v>55</v>
      </c>
      <c r="L15" s="17">
        <v>11</v>
      </c>
      <c r="M15" s="16">
        <f>K15/F15*100</f>
        <v>105.76923076923077</v>
      </c>
      <c r="N15" s="16">
        <f>H15+K15</f>
        <v>105</v>
      </c>
      <c r="O15" s="18">
        <f>N15/50</f>
        <v>2.1</v>
      </c>
      <c r="P15" s="24">
        <f>O15/G15*100</f>
        <v>100.96153846153845</v>
      </c>
      <c r="Q15" s="20">
        <f>ROUNDDOWN(P15,0)</f>
        <v>100</v>
      </c>
      <c r="R15" s="21"/>
    </row>
    <row r="16" spans="1:18" ht="18.75" x14ac:dyDescent="0.3">
      <c r="A16" s="3">
        <v>15</v>
      </c>
      <c r="B16" s="10"/>
      <c r="C16" s="11" t="s">
        <v>31</v>
      </c>
      <c r="D16" s="12" t="s">
        <v>17</v>
      </c>
      <c r="E16" s="12">
        <f>VLOOKUP(F16,[1]Hulpblad!C$6:D69,2,FALSE)</f>
        <v>3.12</v>
      </c>
      <c r="F16" s="23">
        <v>68</v>
      </c>
      <c r="G16" s="14">
        <f>F16/25</f>
        <v>2.72</v>
      </c>
      <c r="H16" s="15">
        <v>53</v>
      </c>
      <c r="I16" s="15">
        <v>10</v>
      </c>
      <c r="J16" s="16">
        <f>H16/F16*100</f>
        <v>77.941176470588232</v>
      </c>
      <c r="K16" s="17">
        <v>84</v>
      </c>
      <c r="L16" s="17">
        <v>10</v>
      </c>
      <c r="M16" s="16">
        <f>K16/F16*100</f>
        <v>123.52941176470588</v>
      </c>
      <c r="N16" s="16">
        <f>H16+K16</f>
        <v>137</v>
      </c>
      <c r="O16" s="18">
        <f>N16/50</f>
        <v>2.74</v>
      </c>
      <c r="P16" s="24">
        <f>O16/G16*100</f>
        <v>100.73529411764706</v>
      </c>
      <c r="Q16" s="20">
        <f>ROUNDDOWN(P16,0)</f>
        <v>100</v>
      </c>
      <c r="R16" s="21"/>
    </row>
    <row r="17" spans="1:18" ht="18.75" x14ac:dyDescent="0.3">
      <c r="A17" s="3">
        <v>16</v>
      </c>
      <c r="B17" s="10"/>
      <c r="C17" s="11" t="s">
        <v>32</v>
      </c>
      <c r="D17" s="22" t="s">
        <v>17</v>
      </c>
      <c r="E17" s="12">
        <f>VLOOKUP(F17,[1]Hulpblad!C$6:D71,2,FALSE)</f>
        <v>1.75</v>
      </c>
      <c r="F17" s="23">
        <v>45</v>
      </c>
      <c r="G17" s="14">
        <f>F17/25</f>
        <v>1.8</v>
      </c>
      <c r="H17" s="15">
        <v>38</v>
      </c>
      <c r="I17" s="15">
        <v>6</v>
      </c>
      <c r="J17" s="16">
        <f>H17/F17*100</f>
        <v>84.444444444444443</v>
      </c>
      <c r="K17" s="17">
        <v>52</v>
      </c>
      <c r="L17" s="17">
        <v>6</v>
      </c>
      <c r="M17" s="16">
        <f>K17/F17*100</f>
        <v>115.55555555555554</v>
      </c>
      <c r="N17" s="16">
        <f>H17+K17</f>
        <v>90</v>
      </c>
      <c r="O17" s="18">
        <f>N17/50</f>
        <v>1.8</v>
      </c>
      <c r="P17" s="24">
        <f>O17/G17*100</f>
        <v>100</v>
      </c>
      <c r="Q17" s="20">
        <f>ROUNDDOWN(P17,0)</f>
        <v>100</v>
      </c>
      <c r="R17" s="21"/>
    </row>
    <row r="18" spans="1:18" ht="18.75" x14ac:dyDescent="0.3">
      <c r="A18" s="3">
        <v>17</v>
      </c>
      <c r="B18" s="10"/>
      <c r="C18" s="11" t="s">
        <v>33</v>
      </c>
      <c r="D18" s="12" t="s">
        <v>17</v>
      </c>
      <c r="E18" s="12">
        <f>VLOOKUP(F18,[1]Hulpblad!C$6:D149,2,FALSE)</f>
        <v>1.75</v>
      </c>
      <c r="F18" s="23">
        <v>45</v>
      </c>
      <c r="G18" s="14">
        <f>F18/25</f>
        <v>1.8</v>
      </c>
      <c r="H18" s="15">
        <v>51</v>
      </c>
      <c r="I18" s="15">
        <v>8</v>
      </c>
      <c r="J18" s="16">
        <f>H18/F18*100</f>
        <v>113.33333333333333</v>
      </c>
      <c r="K18" s="17">
        <v>39</v>
      </c>
      <c r="L18" s="17">
        <v>7</v>
      </c>
      <c r="M18" s="16">
        <f>K18/F18*100</f>
        <v>86.666666666666671</v>
      </c>
      <c r="N18" s="16">
        <f>H18+K18</f>
        <v>90</v>
      </c>
      <c r="O18" s="18">
        <f>N18/50</f>
        <v>1.8</v>
      </c>
      <c r="P18" s="24">
        <f>O18/G18*100</f>
        <v>100</v>
      </c>
      <c r="Q18" s="20">
        <f>ROUNDDOWN(P18,0)</f>
        <v>100</v>
      </c>
      <c r="R18" s="21"/>
    </row>
    <row r="19" spans="1:18" ht="18.75" x14ac:dyDescent="0.3">
      <c r="A19" s="3">
        <v>18</v>
      </c>
      <c r="B19" s="10"/>
      <c r="C19" s="11" t="s">
        <v>34</v>
      </c>
      <c r="D19" s="22" t="s">
        <v>17</v>
      </c>
      <c r="E19" s="12">
        <f>VLOOKUP(F19,[1]Hulpblad!C$6:D152,2,FALSE)</f>
        <v>2.37</v>
      </c>
      <c r="F19" s="23">
        <v>56</v>
      </c>
      <c r="G19" s="14">
        <f>F19/25</f>
        <v>2.2400000000000002</v>
      </c>
      <c r="H19" s="15">
        <v>62</v>
      </c>
      <c r="I19" s="15">
        <v>8</v>
      </c>
      <c r="J19" s="16">
        <f>H19/F19*100</f>
        <v>110.71428571428572</v>
      </c>
      <c r="K19" s="17">
        <v>45</v>
      </c>
      <c r="L19" s="17">
        <v>6</v>
      </c>
      <c r="M19" s="16">
        <f>K19/F19*100</f>
        <v>80.357142857142861</v>
      </c>
      <c r="N19" s="16">
        <f>H19+K19</f>
        <v>107</v>
      </c>
      <c r="O19" s="18">
        <f>N19/50</f>
        <v>2.14</v>
      </c>
      <c r="P19" s="24">
        <f>O19/G19*100</f>
        <v>95.535714285714278</v>
      </c>
      <c r="Q19" s="20">
        <f>ROUNDDOWN(P19,0)</f>
        <v>95</v>
      </c>
      <c r="R19" s="21"/>
    </row>
    <row r="20" spans="1:18" ht="18.75" x14ac:dyDescent="0.3">
      <c r="A20" s="3">
        <v>19</v>
      </c>
      <c r="B20" s="10"/>
      <c r="C20" s="11" t="s">
        <v>35</v>
      </c>
      <c r="D20" s="12" t="s">
        <v>17</v>
      </c>
      <c r="E20" s="12">
        <f>VLOOKUP(F20,[1]Hulpblad!C$6:D162,2,FALSE)</f>
        <v>1.95</v>
      </c>
      <c r="F20" s="25">
        <v>50</v>
      </c>
      <c r="G20" s="14">
        <f>F20/25</f>
        <v>2</v>
      </c>
      <c r="H20" s="16">
        <v>39</v>
      </c>
      <c r="I20" s="16">
        <v>8</v>
      </c>
      <c r="J20" s="16">
        <f>H20/F20*100</f>
        <v>78</v>
      </c>
      <c r="K20" s="3">
        <v>56</v>
      </c>
      <c r="L20" s="3">
        <v>11</v>
      </c>
      <c r="M20" s="16">
        <f>K20/F20*100</f>
        <v>112.00000000000001</v>
      </c>
      <c r="N20" s="16">
        <f>H20+K20</f>
        <v>95</v>
      </c>
      <c r="O20" s="18">
        <f>N20/50</f>
        <v>1.9</v>
      </c>
      <c r="P20" s="24">
        <f>O20/G20*100</f>
        <v>95</v>
      </c>
      <c r="Q20" s="20">
        <f>ROUNDDOWN(P20,0)</f>
        <v>95</v>
      </c>
      <c r="R20" s="21"/>
    </row>
    <row r="21" spans="1:18" ht="18.75" x14ac:dyDescent="0.3">
      <c r="A21" s="3">
        <v>20</v>
      </c>
      <c r="B21" s="10"/>
      <c r="C21" s="11" t="s">
        <v>36</v>
      </c>
      <c r="D21" s="22" t="s">
        <v>17</v>
      </c>
      <c r="E21" s="12">
        <f>VLOOKUP(F21,[1]Hulpblad!C$6:D173,2,FALSE)</f>
        <v>2.87</v>
      </c>
      <c r="F21" s="23">
        <v>64</v>
      </c>
      <c r="G21" s="14">
        <f>F21/25</f>
        <v>2.56</v>
      </c>
      <c r="H21" s="15">
        <v>61</v>
      </c>
      <c r="I21" s="15">
        <v>9</v>
      </c>
      <c r="J21" s="16">
        <f>H21/F21*100</f>
        <v>95.3125</v>
      </c>
      <c r="K21" s="17">
        <v>59</v>
      </c>
      <c r="L21" s="17">
        <v>8</v>
      </c>
      <c r="M21" s="16">
        <f>K21/F21*100</f>
        <v>92.1875</v>
      </c>
      <c r="N21" s="16">
        <f>H21+K21</f>
        <v>120</v>
      </c>
      <c r="O21" s="18">
        <f>N21/50</f>
        <v>2.4</v>
      </c>
      <c r="P21" s="24">
        <f>O21/G21*100</f>
        <v>93.75</v>
      </c>
      <c r="Q21" s="20">
        <f>ROUNDDOWN(P21,0)</f>
        <v>93</v>
      </c>
      <c r="R21" s="21"/>
    </row>
    <row r="22" spans="1:18" ht="18.75" x14ac:dyDescent="0.3">
      <c r="A22" s="3">
        <v>21</v>
      </c>
      <c r="B22" s="10"/>
      <c r="C22" s="11" t="s">
        <v>37</v>
      </c>
      <c r="D22" s="12" t="s">
        <v>17</v>
      </c>
      <c r="E22" s="12">
        <f>VLOOKUP(F22,[1]Hulpblad!C$6:D155,2,FALSE)</f>
        <v>2.37</v>
      </c>
      <c r="F22" s="23">
        <v>56</v>
      </c>
      <c r="G22" s="14">
        <f>F22/25</f>
        <v>2.2400000000000002</v>
      </c>
      <c r="H22" s="15">
        <v>48</v>
      </c>
      <c r="I22" s="15">
        <v>8</v>
      </c>
      <c r="J22" s="16">
        <f>H22/F22*100</f>
        <v>85.714285714285708</v>
      </c>
      <c r="K22" s="17">
        <v>53</v>
      </c>
      <c r="L22" s="17">
        <v>12</v>
      </c>
      <c r="M22" s="16">
        <f>K22/F22*100</f>
        <v>94.642857142857139</v>
      </c>
      <c r="N22" s="16">
        <f>H22+K22</f>
        <v>101</v>
      </c>
      <c r="O22" s="18">
        <f>N22/50</f>
        <v>2.02</v>
      </c>
      <c r="P22" s="24">
        <f>O22/G22*100</f>
        <v>90.178571428571416</v>
      </c>
      <c r="Q22" s="20">
        <f>ROUNDDOWN(P22,0)</f>
        <v>90</v>
      </c>
      <c r="R22" s="21"/>
    </row>
    <row r="23" spans="1:18" ht="18.75" x14ac:dyDescent="0.3">
      <c r="A23" s="3">
        <v>22</v>
      </c>
      <c r="B23" s="10"/>
      <c r="C23" s="11" t="s">
        <v>38</v>
      </c>
      <c r="D23" s="22" t="s">
        <v>17</v>
      </c>
      <c r="E23" s="12">
        <f>VLOOKUP(F23,[1]Hulpblad!C$6:D151,2,FALSE)</f>
        <v>2.87</v>
      </c>
      <c r="F23" s="23">
        <v>64</v>
      </c>
      <c r="G23" s="14">
        <f>F23/25</f>
        <v>2.56</v>
      </c>
      <c r="H23" s="15">
        <v>72</v>
      </c>
      <c r="I23" s="15">
        <v>11</v>
      </c>
      <c r="J23" s="16">
        <f>H23/F23*100</f>
        <v>112.5</v>
      </c>
      <c r="K23" s="17">
        <v>40</v>
      </c>
      <c r="L23" s="17">
        <v>10</v>
      </c>
      <c r="M23" s="16">
        <f>K23/F23*100</f>
        <v>62.5</v>
      </c>
      <c r="N23" s="16">
        <f>H23+K23</f>
        <v>112</v>
      </c>
      <c r="O23" s="18">
        <f>N23/50</f>
        <v>2.2400000000000002</v>
      </c>
      <c r="P23" s="24">
        <f>O23/G23*100</f>
        <v>87.500000000000014</v>
      </c>
      <c r="Q23" s="20">
        <f>ROUNDDOWN(P23,0)</f>
        <v>87</v>
      </c>
      <c r="R23" s="21"/>
    </row>
    <row r="24" spans="1:18" ht="18.75" x14ac:dyDescent="0.3">
      <c r="A24" s="3">
        <v>23</v>
      </c>
      <c r="B24" s="10"/>
      <c r="C24" s="11" t="s">
        <v>39</v>
      </c>
      <c r="D24" s="12" t="s">
        <v>17</v>
      </c>
      <c r="E24" s="12">
        <f>VLOOKUP(F24,[1]Hulpblad!C$6:D164,2,FALSE)</f>
        <v>2.12</v>
      </c>
      <c r="F24" s="23">
        <v>52</v>
      </c>
      <c r="G24" s="14">
        <f>F24/25</f>
        <v>2.08</v>
      </c>
      <c r="H24" s="15">
        <v>43</v>
      </c>
      <c r="I24" s="15">
        <v>9</v>
      </c>
      <c r="J24" s="16">
        <f>H24/F24*100</f>
        <v>82.692307692307693</v>
      </c>
      <c r="K24" s="17">
        <v>47</v>
      </c>
      <c r="L24" s="17">
        <v>7</v>
      </c>
      <c r="M24" s="16">
        <f>K24/F24*100</f>
        <v>90.384615384615387</v>
      </c>
      <c r="N24" s="16">
        <f>H24+K24</f>
        <v>90</v>
      </c>
      <c r="O24" s="18">
        <f>N24/50</f>
        <v>1.8</v>
      </c>
      <c r="P24" s="24">
        <f>O24/G24*100</f>
        <v>86.538461538461547</v>
      </c>
      <c r="Q24" s="20">
        <f>ROUNDDOWN(P24,0)</f>
        <v>86</v>
      </c>
      <c r="R24" s="21"/>
    </row>
    <row r="25" spans="1:18" ht="18.75" x14ac:dyDescent="0.3">
      <c r="A25" s="3">
        <v>24</v>
      </c>
      <c r="B25" s="10"/>
      <c r="C25" s="11" t="s">
        <v>40</v>
      </c>
      <c r="D25" s="22" t="s">
        <v>17</v>
      </c>
      <c r="E25" s="12">
        <f>VLOOKUP(F25,[1]Hulpblad!C$6:D165,2,FALSE)</f>
        <v>2.62</v>
      </c>
      <c r="F25" s="23">
        <v>60</v>
      </c>
      <c r="G25" s="14">
        <f>F25/25</f>
        <v>2.4</v>
      </c>
      <c r="H25" s="15">
        <v>43</v>
      </c>
      <c r="I25" s="15">
        <v>7</v>
      </c>
      <c r="J25" s="16">
        <f>H25/F25*100</f>
        <v>71.666666666666671</v>
      </c>
      <c r="K25" s="17">
        <v>57</v>
      </c>
      <c r="L25" s="17">
        <v>12</v>
      </c>
      <c r="M25" s="16">
        <f>K25/F25*100</f>
        <v>95</v>
      </c>
      <c r="N25" s="16">
        <f>H25+K25</f>
        <v>100</v>
      </c>
      <c r="O25" s="18">
        <f>N25/50</f>
        <v>2</v>
      </c>
      <c r="P25" s="24">
        <f>O25/G25*100</f>
        <v>83.333333333333343</v>
      </c>
      <c r="Q25" s="20">
        <f>ROUNDDOWN(P25,0)</f>
        <v>83</v>
      </c>
      <c r="R25" s="21"/>
    </row>
    <row r="26" spans="1:18" ht="18.75" x14ac:dyDescent="0.3">
      <c r="A26" s="3">
        <v>25</v>
      </c>
      <c r="B26" s="10"/>
      <c r="C26" s="11" t="s">
        <v>41</v>
      </c>
      <c r="D26" s="12" t="s">
        <v>17</v>
      </c>
      <c r="E26" s="12">
        <f>VLOOKUP(F26,[1]Hulpblad!C$6:D154,2,FALSE)</f>
        <v>3.37</v>
      </c>
      <c r="F26" s="23">
        <v>72</v>
      </c>
      <c r="G26" s="14">
        <f>F26/25</f>
        <v>2.88</v>
      </c>
      <c r="H26" s="15">
        <v>55</v>
      </c>
      <c r="I26" s="15">
        <v>12</v>
      </c>
      <c r="J26" s="16">
        <f>H26/F26*100</f>
        <v>76.388888888888886</v>
      </c>
      <c r="K26" s="17">
        <v>59</v>
      </c>
      <c r="L26" s="17">
        <v>15</v>
      </c>
      <c r="M26" s="16">
        <f>K26/F26*100</f>
        <v>81.944444444444443</v>
      </c>
      <c r="N26" s="16">
        <f>H26+K26</f>
        <v>114</v>
      </c>
      <c r="O26" s="18">
        <f>N26/50</f>
        <v>2.2799999999999998</v>
      </c>
      <c r="P26" s="24">
        <f>O26/G26*100</f>
        <v>79.166666666666657</v>
      </c>
      <c r="Q26" s="20">
        <f>ROUNDDOWN(P26,0)</f>
        <v>79</v>
      </c>
      <c r="R26" s="21"/>
    </row>
    <row r="27" spans="1:18" ht="18.75" x14ac:dyDescent="0.3">
      <c r="A27" s="3">
        <v>26</v>
      </c>
      <c r="B27" s="10"/>
      <c r="C27" s="11" t="s">
        <v>42</v>
      </c>
      <c r="D27" s="22" t="s">
        <v>17</v>
      </c>
      <c r="E27" s="12">
        <f>VLOOKUP(F27,[1]Hulpblad!C$6:D113,2,FALSE)</f>
        <v>1.95</v>
      </c>
      <c r="F27" s="23">
        <v>50</v>
      </c>
      <c r="G27" s="14">
        <f>F27/25</f>
        <v>2</v>
      </c>
      <c r="H27" s="15">
        <v>39</v>
      </c>
      <c r="I27" s="15">
        <v>6</v>
      </c>
      <c r="J27" s="16">
        <f>H27/F27*100</f>
        <v>78</v>
      </c>
      <c r="K27" s="17">
        <v>40</v>
      </c>
      <c r="L27" s="17">
        <v>16</v>
      </c>
      <c r="M27" s="16">
        <f>K27/F27*100</f>
        <v>80</v>
      </c>
      <c r="N27" s="16">
        <f>H27+K27</f>
        <v>79</v>
      </c>
      <c r="O27" s="18">
        <f>N27/50</f>
        <v>1.58</v>
      </c>
      <c r="P27" s="24">
        <f>O27/G27*100</f>
        <v>79</v>
      </c>
      <c r="Q27" s="20">
        <f>ROUNDDOWN(P27,0)</f>
        <v>79</v>
      </c>
      <c r="R27" s="21"/>
    </row>
    <row r="28" spans="1:18" ht="18.75" x14ac:dyDescent="0.3">
      <c r="A28" s="3">
        <v>27</v>
      </c>
      <c r="B28" s="10"/>
      <c r="C28" s="11" t="s">
        <v>43</v>
      </c>
      <c r="D28" s="12" t="s">
        <v>17</v>
      </c>
      <c r="E28" s="12">
        <f>VLOOKUP(F28,[1]Hulpblad!C$6:D150,2,FALSE)</f>
        <v>2.87</v>
      </c>
      <c r="F28" s="23">
        <v>64</v>
      </c>
      <c r="G28" s="14">
        <f>F28/25</f>
        <v>2.56</v>
      </c>
      <c r="H28" s="15">
        <v>53</v>
      </c>
      <c r="I28" s="15">
        <v>10</v>
      </c>
      <c r="J28" s="16">
        <f>H28/F28*100</f>
        <v>82.8125</v>
      </c>
      <c r="K28" s="17">
        <v>48</v>
      </c>
      <c r="L28" s="17">
        <v>11</v>
      </c>
      <c r="M28" s="16">
        <f>K28/F28*100</f>
        <v>75</v>
      </c>
      <c r="N28" s="16">
        <f>H28+K28</f>
        <v>101</v>
      </c>
      <c r="O28" s="18">
        <f>N28/50</f>
        <v>2.02</v>
      </c>
      <c r="P28" s="24">
        <f>O28/G28*100</f>
        <v>78.90625</v>
      </c>
      <c r="Q28" s="20">
        <f>ROUNDDOWN(P28,0)</f>
        <v>78</v>
      </c>
      <c r="R28" s="21"/>
    </row>
    <row r="29" spans="1:18" ht="18.75" x14ac:dyDescent="0.3">
      <c r="A29" s="3">
        <v>28</v>
      </c>
      <c r="B29" s="10"/>
      <c r="C29" s="11" t="s">
        <v>44</v>
      </c>
      <c r="D29" s="22" t="s">
        <v>17</v>
      </c>
      <c r="E29" s="12">
        <f>VLOOKUP(F29,[1]Hulpblad!C$6:D44,2,FALSE)</f>
        <v>2.12</v>
      </c>
      <c r="F29" s="23">
        <v>52</v>
      </c>
      <c r="G29" s="14">
        <f>F29/25</f>
        <v>2.08</v>
      </c>
      <c r="H29" s="16">
        <v>34</v>
      </c>
      <c r="I29" s="16">
        <v>6</v>
      </c>
      <c r="J29" s="16">
        <f>H29/F29*100</f>
        <v>65.384615384615387</v>
      </c>
      <c r="K29" s="3">
        <v>48</v>
      </c>
      <c r="L29" s="3">
        <v>9</v>
      </c>
      <c r="M29" s="16">
        <f>K29/F29*100</f>
        <v>92.307692307692307</v>
      </c>
      <c r="N29" s="16">
        <f>H29+K29</f>
        <v>82</v>
      </c>
      <c r="O29" s="18">
        <f>N29/50</f>
        <v>1.64</v>
      </c>
      <c r="P29" s="24">
        <f>O29/G29*100</f>
        <v>78.84615384615384</v>
      </c>
      <c r="Q29" s="20">
        <f>ROUNDDOWN(P29,0)</f>
        <v>78</v>
      </c>
      <c r="R29" s="21"/>
    </row>
    <row r="30" spans="1:18" ht="18.75" x14ac:dyDescent="0.3">
      <c r="A30" s="3">
        <v>29</v>
      </c>
      <c r="B30" s="10"/>
      <c r="C30" s="11" t="s">
        <v>45</v>
      </c>
      <c r="D30" s="12" t="s">
        <v>17</v>
      </c>
      <c r="E30" s="12">
        <f>VLOOKUP(F30,[1]Hulpblad!C$6:D158,2,FALSE)</f>
        <v>1.65</v>
      </c>
      <c r="F30" s="23">
        <v>42</v>
      </c>
      <c r="G30" s="14">
        <f>F30/25</f>
        <v>1.68</v>
      </c>
      <c r="H30" s="15">
        <v>30</v>
      </c>
      <c r="I30" s="15">
        <v>11</v>
      </c>
      <c r="J30" s="16">
        <f>H30/F30*100</f>
        <v>71.428571428571431</v>
      </c>
      <c r="K30" s="17">
        <v>36</v>
      </c>
      <c r="L30" s="17">
        <v>7</v>
      </c>
      <c r="M30" s="16">
        <f>K30/F30*100</f>
        <v>85.714285714285708</v>
      </c>
      <c r="N30" s="16">
        <f>H30+K30</f>
        <v>66</v>
      </c>
      <c r="O30" s="18">
        <f>N30/50</f>
        <v>1.32</v>
      </c>
      <c r="P30" s="24">
        <f>O30/G30*100</f>
        <v>78.571428571428584</v>
      </c>
      <c r="Q30" s="20">
        <f>ROUNDDOWN(P30,0)</f>
        <v>78</v>
      </c>
      <c r="R30" s="21"/>
    </row>
    <row r="31" spans="1:18" ht="18.75" x14ac:dyDescent="0.3">
      <c r="A31" s="3">
        <v>30</v>
      </c>
      <c r="B31" s="10"/>
      <c r="C31" s="11" t="s">
        <v>46</v>
      </c>
      <c r="D31" s="22" t="s">
        <v>17</v>
      </c>
      <c r="E31" s="12">
        <f>VLOOKUP(F31,[1]Hulpblad!C$6:D100,2,FALSE)</f>
        <v>2.62</v>
      </c>
      <c r="F31" s="23">
        <v>60</v>
      </c>
      <c r="G31" s="14">
        <f>F31/25</f>
        <v>2.4</v>
      </c>
      <c r="H31" s="15">
        <v>52</v>
      </c>
      <c r="I31" s="15">
        <v>14</v>
      </c>
      <c r="J31" s="16">
        <f>H31/F31*100</f>
        <v>86.666666666666671</v>
      </c>
      <c r="K31" s="17">
        <v>38</v>
      </c>
      <c r="L31" s="17">
        <v>5</v>
      </c>
      <c r="M31" s="16">
        <f>K31/F31*100</f>
        <v>63.333333333333329</v>
      </c>
      <c r="N31" s="16">
        <f>H31+K31</f>
        <v>90</v>
      </c>
      <c r="O31" s="18">
        <f>N31/50</f>
        <v>1.8</v>
      </c>
      <c r="P31" s="24">
        <f>O31/G31*100</f>
        <v>75</v>
      </c>
      <c r="Q31" s="20">
        <f>ROUNDDOWN(P31,0)</f>
        <v>75</v>
      </c>
      <c r="R31" s="21"/>
    </row>
    <row r="32" spans="1:18" ht="18.75" x14ac:dyDescent="0.3">
      <c r="A32" s="3">
        <v>31</v>
      </c>
      <c r="B32" s="10"/>
      <c r="C32" s="11" t="s">
        <v>47</v>
      </c>
      <c r="D32" s="12" t="s">
        <v>17</v>
      </c>
      <c r="E32" s="12">
        <f>VLOOKUP(F32,[1]Hulpblad!C$6:D111,2,FALSE)</f>
        <v>1.85</v>
      </c>
      <c r="F32" s="23">
        <v>47</v>
      </c>
      <c r="G32" s="14">
        <f>F32/25</f>
        <v>1.88</v>
      </c>
      <c r="H32" s="15">
        <v>41</v>
      </c>
      <c r="I32" s="15">
        <v>9</v>
      </c>
      <c r="J32" s="16">
        <f>H32/F32*100</f>
        <v>87.2340425531915</v>
      </c>
      <c r="K32" s="17">
        <v>27</v>
      </c>
      <c r="L32" s="17">
        <v>5</v>
      </c>
      <c r="M32" s="16">
        <f>K32/F32*100</f>
        <v>57.446808510638306</v>
      </c>
      <c r="N32" s="16">
        <f>H32+K32</f>
        <v>68</v>
      </c>
      <c r="O32" s="18">
        <f>N32/50</f>
        <v>1.36</v>
      </c>
      <c r="P32" s="24">
        <f>O32/G32*100</f>
        <v>72.340425531914903</v>
      </c>
      <c r="Q32" s="20">
        <f>ROUNDDOWN(P32,0)</f>
        <v>72</v>
      </c>
      <c r="R32" s="21"/>
    </row>
    <row r="33" spans="1:18" ht="18.75" x14ac:dyDescent="0.3">
      <c r="A33" s="3">
        <v>32</v>
      </c>
      <c r="B33" s="10"/>
      <c r="C33" s="11" t="s">
        <v>48</v>
      </c>
      <c r="D33" s="22" t="s">
        <v>17</v>
      </c>
      <c r="E33" s="12">
        <f>VLOOKUP(F33,[1]Hulpblad!C$6:D159,2,FALSE)</f>
        <v>1.65</v>
      </c>
      <c r="F33" s="23">
        <v>42</v>
      </c>
      <c r="G33" s="14">
        <f>F33/25</f>
        <v>1.68</v>
      </c>
      <c r="H33" s="15">
        <v>27</v>
      </c>
      <c r="I33" s="15">
        <v>6</v>
      </c>
      <c r="J33" s="16">
        <f>H33/F33*100</f>
        <v>64.285714285714292</v>
      </c>
      <c r="K33" s="17">
        <v>32</v>
      </c>
      <c r="L33" s="17">
        <v>4</v>
      </c>
      <c r="M33" s="16">
        <f>K33/F33*100</f>
        <v>76.19047619047619</v>
      </c>
      <c r="N33" s="16">
        <f>H33+K33</f>
        <v>59</v>
      </c>
      <c r="O33" s="18">
        <f>N33/50</f>
        <v>1.18</v>
      </c>
      <c r="P33" s="24">
        <f>O33/G33*100</f>
        <v>70.238095238095227</v>
      </c>
      <c r="Q33" s="20">
        <f>ROUNDDOWN(P33,0)</f>
        <v>70</v>
      </c>
      <c r="R33" s="21"/>
    </row>
    <row r="34" spans="1:18" ht="18.75" x14ac:dyDescent="0.3">
      <c r="A34" s="3">
        <v>33</v>
      </c>
      <c r="B34" s="10"/>
      <c r="C34" s="11" t="s">
        <v>49</v>
      </c>
      <c r="D34" s="12" t="s">
        <v>17</v>
      </c>
      <c r="E34" s="12">
        <f>VLOOKUP(F34,[1]Hulpblad!C$6:D59,2,FALSE)</f>
        <v>2.62</v>
      </c>
      <c r="F34" s="23">
        <v>60</v>
      </c>
      <c r="G34" s="14">
        <f>F34/25</f>
        <v>2.4</v>
      </c>
      <c r="H34" s="16">
        <v>40</v>
      </c>
      <c r="I34" s="16">
        <v>10</v>
      </c>
      <c r="J34" s="16">
        <f>H34/F34*100</f>
        <v>66.666666666666657</v>
      </c>
      <c r="K34" s="3">
        <v>44</v>
      </c>
      <c r="L34" s="3">
        <v>9</v>
      </c>
      <c r="M34" s="16">
        <f>K34/F34*100</f>
        <v>73.333333333333329</v>
      </c>
      <c r="N34" s="16">
        <f>H34+K34</f>
        <v>84</v>
      </c>
      <c r="O34" s="18">
        <f>N34/50</f>
        <v>1.68</v>
      </c>
      <c r="P34" s="24">
        <f>O34/G34*100</f>
        <v>70</v>
      </c>
      <c r="Q34" s="20">
        <f>ROUNDDOWN(P34,0)</f>
        <v>70</v>
      </c>
      <c r="R34" s="21"/>
    </row>
    <row r="35" spans="1:18" ht="18.75" x14ac:dyDescent="0.3">
      <c r="A35" s="3">
        <v>34</v>
      </c>
      <c r="B35" s="10"/>
      <c r="C35" s="11" t="s">
        <v>50</v>
      </c>
      <c r="D35" s="22" t="s">
        <v>17</v>
      </c>
      <c r="E35" s="12">
        <f>VLOOKUP(F35,[1]Hulpblad!C$6:D137,2,FALSE)</f>
        <v>3.37</v>
      </c>
      <c r="F35" s="23">
        <v>72</v>
      </c>
      <c r="G35" s="14">
        <f>F35/25</f>
        <v>2.88</v>
      </c>
      <c r="H35" s="15">
        <v>39</v>
      </c>
      <c r="I35" s="15">
        <v>10</v>
      </c>
      <c r="J35" s="16">
        <f>H35/F35*100</f>
        <v>54.166666666666664</v>
      </c>
      <c r="K35" s="17">
        <v>61</v>
      </c>
      <c r="L35" s="17">
        <v>10</v>
      </c>
      <c r="M35" s="16">
        <f>K35/F35*100</f>
        <v>84.722222222222214</v>
      </c>
      <c r="N35" s="16">
        <f>H35+K35</f>
        <v>100</v>
      </c>
      <c r="O35" s="18">
        <f>N35/50</f>
        <v>2</v>
      </c>
      <c r="P35" s="24">
        <f>O35/G35*100</f>
        <v>69.444444444444443</v>
      </c>
      <c r="Q35" s="20">
        <f>ROUNDDOWN(P35,0)</f>
        <v>69</v>
      </c>
      <c r="R35" s="21"/>
    </row>
    <row r="36" spans="1:18" ht="18.75" x14ac:dyDescent="0.3">
      <c r="A36" s="3">
        <v>35</v>
      </c>
      <c r="B36" s="10"/>
      <c r="C36" s="11" t="s">
        <v>51</v>
      </c>
      <c r="D36" s="12" t="s">
        <v>17</v>
      </c>
      <c r="E36" s="12">
        <f>VLOOKUP(F36,[1]Hulpblad!C$6:D79,2,FALSE)</f>
        <v>2.62</v>
      </c>
      <c r="F36" s="23">
        <v>60</v>
      </c>
      <c r="G36" s="14">
        <f>F36/25</f>
        <v>2.4</v>
      </c>
      <c r="H36" s="15">
        <v>61</v>
      </c>
      <c r="I36" s="15">
        <v>10</v>
      </c>
      <c r="J36" s="16">
        <f>H36/F36*100</f>
        <v>101.66666666666666</v>
      </c>
      <c r="K36" s="17">
        <v>17</v>
      </c>
      <c r="L36" s="17">
        <v>4</v>
      </c>
      <c r="M36" s="16">
        <f>K36/F36*100</f>
        <v>28.333333333333332</v>
      </c>
      <c r="N36" s="16">
        <f>H36+K36</f>
        <v>78</v>
      </c>
      <c r="O36" s="18">
        <f>N36/50</f>
        <v>1.56</v>
      </c>
      <c r="P36" s="24">
        <f>O36/G36*100</f>
        <v>65</v>
      </c>
      <c r="Q36" s="20">
        <f>ROUNDDOWN(P36,0)</f>
        <v>65</v>
      </c>
      <c r="R36" s="21"/>
    </row>
    <row r="37" spans="1:18" ht="18.75" x14ac:dyDescent="0.3">
      <c r="A37" s="3">
        <v>36</v>
      </c>
      <c r="B37" s="10"/>
      <c r="C37" s="11" t="s">
        <v>52</v>
      </c>
      <c r="D37" s="22" t="s">
        <v>17</v>
      </c>
      <c r="E37" s="12">
        <f>VLOOKUP(F37,[1]Hulpblad!C$6:D116,2,FALSE)</f>
        <v>2.37</v>
      </c>
      <c r="F37" s="23">
        <v>56</v>
      </c>
      <c r="G37" s="14">
        <f>F37/25</f>
        <v>2.2400000000000002</v>
      </c>
      <c r="H37" s="15">
        <v>26</v>
      </c>
      <c r="I37" s="15">
        <v>4</v>
      </c>
      <c r="J37" s="16">
        <f>H37/F37*100</f>
        <v>46.428571428571431</v>
      </c>
      <c r="K37" s="17">
        <v>43</v>
      </c>
      <c r="L37" s="17">
        <v>6</v>
      </c>
      <c r="M37" s="16">
        <f>K37/F37*100</f>
        <v>76.785714285714292</v>
      </c>
      <c r="N37" s="16">
        <f>H37+K37</f>
        <v>69</v>
      </c>
      <c r="O37" s="18">
        <f>N37/50</f>
        <v>1.38</v>
      </c>
      <c r="P37" s="24">
        <f>O37/G37*100</f>
        <v>61.607142857142847</v>
      </c>
      <c r="Q37" s="20">
        <f>ROUNDDOWN(P37,0)</f>
        <v>61</v>
      </c>
      <c r="R37" s="21"/>
    </row>
    <row r="38" spans="1:18" ht="18.75" x14ac:dyDescent="0.3">
      <c r="A38" s="3">
        <v>37</v>
      </c>
      <c r="B38" s="10"/>
      <c r="C38" s="11" t="s">
        <v>53</v>
      </c>
      <c r="D38" s="12" t="s">
        <v>17</v>
      </c>
      <c r="E38" s="12">
        <f>VLOOKUP(F38,[1]Hulpblad!C$6:D65,2,FALSE)</f>
        <v>1.65</v>
      </c>
      <c r="F38" s="23">
        <v>42</v>
      </c>
      <c r="G38" s="14">
        <f>F38/25</f>
        <v>1.68</v>
      </c>
      <c r="H38" s="15">
        <v>25</v>
      </c>
      <c r="I38" s="15">
        <v>4</v>
      </c>
      <c r="J38" s="16">
        <f>H38/F38*100</f>
        <v>59.523809523809526</v>
      </c>
      <c r="K38" s="17">
        <v>24</v>
      </c>
      <c r="L38" s="17">
        <v>4</v>
      </c>
      <c r="M38" s="16">
        <f>K38/F38*100</f>
        <v>57.142857142857139</v>
      </c>
      <c r="N38" s="16">
        <f>H38+K38</f>
        <v>49</v>
      </c>
      <c r="O38" s="18">
        <f>N38/50</f>
        <v>0.98</v>
      </c>
      <c r="P38" s="24">
        <f>O38/G38*100</f>
        <v>58.333333333333336</v>
      </c>
      <c r="Q38" s="20">
        <f>ROUNDDOWN(P38,0)</f>
        <v>58</v>
      </c>
      <c r="R38" s="21"/>
    </row>
    <row r="39" spans="1:18" ht="18.75" x14ac:dyDescent="0.3">
      <c r="A39" s="3">
        <v>38</v>
      </c>
      <c r="B39" s="10"/>
      <c r="C39" s="11" t="s">
        <v>54</v>
      </c>
      <c r="D39" s="22" t="s">
        <v>17</v>
      </c>
      <c r="E39" s="12">
        <f>VLOOKUP(F39,[1]Hulpblad!C$6:D153,2,FALSE)</f>
        <v>2.12</v>
      </c>
      <c r="F39" s="23">
        <v>52</v>
      </c>
      <c r="G39" s="14">
        <f>F39/25</f>
        <v>2.08</v>
      </c>
      <c r="H39" s="16">
        <v>26</v>
      </c>
      <c r="I39" s="16">
        <v>6</v>
      </c>
      <c r="J39" s="16">
        <f>H39/F39*100</f>
        <v>50</v>
      </c>
      <c r="K39" s="3">
        <v>33</v>
      </c>
      <c r="L39" s="3">
        <v>7</v>
      </c>
      <c r="M39" s="16">
        <f>K39/F39*100</f>
        <v>63.46153846153846</v>
      </c>
      <c r="N39" s="16">
        <f>H39+K39</f>
        <v>59</v>
      </c>
      <c r="O39" s="18">
        <f>N39/50</f>
        <v>1.18</v>
      </c>
      <c r="P39" s="24">
        <f>O39/G39*100</f>
        <v>56.730769230769226</v>
      </c>
      <c r="Q39" s="20">
        <f>ROUNDDOWN(P39,0)</f>
        <v>56</v>
      </c>
      <c r="R39" s="21"/>
    </row>
    <row r="40" spans="1:18" ht="18.75" x14ac:dyDescent="0.3">
      <c r="A40" s="3">
        <v>39</v>
      </c>
      <c r="B40" s="10"/>
      <c r="C40" s="11" t="s">
        <v>55</v>
      </c>
      <c r="D40" s="12" t="s">
        <v>17</v>
      </c>
      <c r="E40" s="12">
        <f>VLOOKUP(F40,[1]Hulpblad!C$6:D47,2,FALSE)</f>
        <v>2.62</v>
      </c>
      <c r="F40" s="23">
        <v>60</v>
      </c>
      <c r="G40" s="14">
        <f>F40/25</f>
        <v>2.4</v>
      </c>
      <c r="H40" s="15">
        <v>26</v>
      </c>
      <c r="I40" s="15">
        <v>5</v>
      </c>
      <c r="J40" s="16">
        <f>H40/F40*100</f>
        <v>43.333333333333336</v>
      </c>
      <c r="K40" s="17">
        <v>27</v>
      </c>
      <c r="L40" s="17">
        <v>4</v>
      </c>
      <c r="M40" s="16">
        <f>K40/F40*100</f>
        <v>45</v>
      </c>
      <c r="N40" s="16">
        <f>H40+K40</f>
        <v>53</v>
      </c>
      <c r="O40" s="18">
        <f>N40/50</f>
        <v>1.06</v>
      </c>
      <c r="P40" s="24">
        <f>O40/G40*100</f>
        <v>44.166666666666671</v>
      </c>
      <c r="Q40" s="20">
        <f>ROUNDDOWN(P40,0)</f>
        <v>44</v>
      </c>
      <c r="R40" s="21"/>
    </row>
  </sheetData>
  <conditionalFormatting sqref="P2:Q40">
    <cfRule type="cellIs" dxfId="1" priority="1" stopIfTrue="1" operator="lessThan">
      <formula>79.5</formula>
    </cfRule>
  </conditionalFormatting>
  <conditionalFormatting sqref="P2:Q40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6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2024-10-16T08:23:41Z</dcterms:created>
  <dcterms:modified xsi:type="dcterms:W3CDTF">2024-10-16T08:25:06Z</dcterms:modified>
</cp:coreProperties>
</file>