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Havenstad/"/>
    </mc:Choice>
  </mc:AlternateContent>
  <xr:revisionPtr revIDLastSave="0" documentId="14_{B939239B-8FAD-4CAE-A309-13DA0B91F5BF}" xr6:coauthVersionLast="47" xr6:coauthVersionMax="47" xr10:uidLastSave="{00000000-0000-0000-0000-000000000000}"/>
  <bookViews>
    <workbookView xWindow="-120" yWindow="-120" windowWidth="25440" windowHeight="15540" xr2:uid="{E494515E-58B7-4E7E-8559-84E966ED122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<sst xmlns="http://schemas.openxmlformats.org/spreadsheetml/2006/main" count="111" uniqueCount="65">
  <si>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</si>
  <si>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</si>
  <si>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</si>
  <si>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</si>
  <si>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</si>
  <si>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</si>
  <si>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</si>
  <si>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</si>
  <si>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</si>
  <si>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</si>
  <si>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</si>
  <si>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</si>
  <si>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</si>
  <si>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</si>
  <si>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</si>
  <si>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Stienus Sluiter</t>
  </si>
  <si>
    <t>A</t>
  </si>
  <si>
    <t>Coos Blaauw</t>
  </si>
  <si>
    <t>Bas Viel</t>
  </si>
  <si>
    <t>Hendrik Freije</t>
  </si>
  <si>
    <t>Jan Stegmeijer</t>
  </si>
  <si>
    <t>Kasper Sturre</t>
  </si>
  <si>
    <t>Richard Kant</t>
  </si>
  <si>
    <t>Henk Matthijssen</t>
  </si>
  <si>
    <t>Eefke Rops</t>
  </si>
  <si>
    <t>Andries van der Veen</t>
  </si>
  <si>
    <t>Tom Been</t>
  </si>
  <si>
    <t>Bas Mulder</t>
  </si>
  <si>
    <t>Harrie Lulofs</t>
  </si>
  <si>
    <t>Peter Lambeck</t>
  </si>
  <si>
    <t>Jan Hadderingh</t>
  </si>
  <si>
    <t>Henk Hofman</t>
  </si>
  <si>
    <t>GF</t>
  </si>
  <si>
    <t>Henk Bos</t>
  </si>
  <si>
    <t>Ron Eissen</t>
  </si>
  <si>
    <t>Wolter Eling</t>
  </si>
  <si>
    <t>Dirk Brakenhof</t>
  </si>
  <si>
    <t>Jack van Rijst</t>
  </si>
  <si>
    <t>Jacob Bosma</t>
  </si>
  <si>
    <t>Johnny Geertsma</t>
  </si>
  <si>
    <t>Jos Bouwmeester</t>
  </si>
  <si>
    <t>Peter Sterenborg</t>
  </si>
  <si>
    <t>Jan Sietsma</t>
  </si>
  <si>
    <t>Evert Bos</t>
  </si>
  <si>
    <t>Bernard Bos</t>
  </si>
  <si>
    <t xml:space="preserve">Koos Blaauw </t>
  </si>
  <si>
    <t>Martien Backer</t>
  </si>
  <si>
    <t>Fokko Nieland</t>
  </si>
  <si>
    <t>Willie Siemens</t>
  </si>
  <si>
    <t>Hendrik Sloot</t>
  </si>
  <si>
    <t>Geiko Reder</t>
  </si>
  <si>
    <t>Rick Tuin</t>
  </si>
  <si>
    <t>Hilko Blaauw</t>
  </si>
  <si>
    <t>Roelie Dorenbos</t>
  </si>
  <si>
    <t>Siep Mellema</t>
  </si>
  <si>
    <t>Albert Koehoorn</t>
  </si>
  <si>
    <t>Alex Watermulder</t>
  </si>
  <si>
    <t>Ronald Elings</t>
  </si>
  <si>
    <t>Ronnie Berg</t>
  </si>
  <si>
    <t>Jan Poot</t>
  </si>
  <si>
    <t>Geert Gevink</t>
  </si>
  <si>
    <t>Derk Jan v. d. Laan</t>
  </si>
  <si>
    <t>Cris Mulder</t>
  </si>
  <si>
    <t>Eppo Loer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</si>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</sst>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9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2"/>
      <color theme="1"/>
      <name val="Arial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2" fontId="1" fillId="0" borderId="1" xfId="0" applyNumberFormat="1" applyFont="1" applyBorder="1" applyAlignment="1">
      <alignment horizontal="right" textRotation="90"/>
    </xf>
    <xf numFmtId="164" fontId="1" fillId="0" borderId="2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1" fontId="5" fillId="0" borderId="1" xfId="0" applyNumberFormat="1" applyFont="1" applyBorder="1"/>
    <xf numFmtId="0" fontId="7" fillId="0" borderId="1" xfId="0" applyFont="1" applyBorder="1"/>
    <xf numFmtId="0" fontId="6" fillId="4" borderId="1" xfId="0" applyFont="1" applyFill="1" applyBorder="1"/>
    <xf numFmtId="0" fontId="6" fillId="0" borderId="1" xfId="0" applyFont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3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3" borderId="1" xfId="0" applyFont="1" applyFill="1" applyBorder="1"/>
    <xf numFmtId="0" fontId="5" fillId="0" borderId="1" xfId="0" applyFont="1" applyBorder="1"/>
    <xf numFmtId="0" fontId="10" fillId="0" borderId="1" xfId="0" applyFont="1" applyBorder="1" applyAlignment="1">
      <alignment horizontal="center" textRotation="90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ed\OneDrive\Bureaublad\Libre%20Havenstad\eind%20Stand%20Libre%202023.xlsm" TargetMode="External"/><Relationship Id="rId1" Type="http://schemas.openxmlformats.org/officeDocument/2006/relationships/externalLinkPath" Target="file:///C:\Users\fred\OneDrive\Bureaublad\Libre%20Havenstad\eind%20Stand%20Libre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6C9E-F73C-42DF-97C6-77584D240DEB}">
  <sheetPr>
    <pageSetUpPr fitToPage="1"/>
  </sheetPr>
  <dimension ref="A1:R48"/>
  <sheetViews>
    <sheetView tabSelected="1" workbookViewId="0">
      <selection activeCell="N6" sqref="N6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0" width="4.42578125" bestFit="1" customWidth="1"/>
    <col min="11" max="11" width="5.140625" bestFit="1" customWidth="1"/>
    <col min="12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8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7" t="s">
        <v>12</v>
      </c>
      <c r="P1" s="8" t="s">
        <v>13</v>
      </c>
      <c r="Q1" s="9" t="s">
        <v>14</v>
      </c>
      <c r="R1" s="36" t="s">
        <v>64</v>
      </c>
    </row>
    <row r="2" spans="1:18" x14ac:dyDescent="0.25">
      <c r="A2" s="10">
        <v>1</v>
      </c>
      <c r="B2" s="11">
        <v>45098</v>
      </c>
      <c r="C2" s="12" t="s">
        <v>15</v>
      </c>
      <c r="D2" s="13" t="s">
        <v>16</v>
      </c>
      <c r="E2" s="13">
        <f>VLOOKUP(F2,[1]Hulpblad!C$6:D$36,2,0)</f>
        <v>3.12</v>
      </c>
      <c r="F2" s="14">
        <v>68</v>
      </c>
      <c r="G2" s="15">
        <f t="shared" ref="G2:G48" si="0">F2/25</f>
        <v>2.72</v>
      </c>
      <c r="H2" s="16">
        <v>129</v>
      </c>
      <c r="I2" s="16">
        <v>27</v>
      </c>
      <c r="J2" s="16">
        <f t="shared" ref="J2:J48" si="1">H2/F2*100</f>
        <v>189.70588235294116</v>
      </c>
      <c r="K2" s="17">
        <v>81</v>
      </c>
      <c r="L2" s="10">
        <v>20</v>
      </c>
      <c r="M2" s="18">
        <f t="shared" ref="M2:M48" si="2">K2/F2*100</f>
        <v>119.11764705882352</v>
      </c>
      <c r="N2" s="18">
        <f t="shared" ref="N2:N48" si="3">H2+K2</f>
        <v>210</v>
      </c>
      <c r="O2" s="19">
        <f t="shared" ref="O2:O48" si="4">N2/50</f>
        <v>4.2</v>
      </c>
      <c r="P2" s="20">
        <f t="shared" ref="P2:P48" si="5">O2/G2*100</f>
        <v>154.41176470588235</v>
      </c>
      <c r="Q2" s="21">
        <f t="shared" ref="Q2:Q48" si="6">ROUNDDOWN(P2,0)</f>
        <v>154</v>
      </c>
      <c r="R2" s="22">
        <v>80</v>
      </c>
    </row>
    <row r="3" spans="1:18" x14ac:dyDescent="0.25">
      <c r="A3" s="10">
        <v>2</v>
      </c>
      <c r="B3" s="11">
        <v>45103</v>
      </c>
      <c r="C3" s="23" t="s">
        <v>17</v>
      </c>
      <c r="D3" s="13" t="s">
        <v>16</v>
      </c>
      <c r="E3" s="13">
        <f>VLOOKUP(F3,[1]Hulpblad!C$6:D$36,2,0)</f>
        <v>2.12</v>
      </c>
      <c r="F3" s="24">
        <v>52</v>
      </c>
      <c r="G3" s="15">
        <f t="shared" si="0"/>
        <v>2.08</v>
      </c>
      <c r="H3" s="16">
        <v>75</v>
      </c>
      <c r="I3" s="16">
        <v>7</v>
      </c>
      <c r="J3" s="16">
        <f t="shared" si="1"/>
        <v>144.23076923076923</v>
      </c>
      <c r="K3" s="17">
        <v>84</v>
      </c>
      <c r="L3" s="10">
        <v>11</v>
      </c>
      <c r="M3" s="18">
        <f t="shared" si="2"/>
        <v>161.53846153846155</v>
      </c>
      <c r="N3" s="18">
        <f t="shared" si="3"/>
        <v>159</v>
      </c>
      <c r="O3" s="19">
        <f t="shared" si="4"/>
        <v>3.18</v>
      </c>
      <c r="P3" s="20">
        <f t="shared" si="5"/>
        <v>152.88461538461539</v>
      </c>
      <c r="Q3" s="21">
        <f t="shared" si="6"/>
        <v>152</v>
      </c>
      <c r="R3" s="22">
        <v>60</v>
      </c>
    </row>
    <row r="4" spans="1:18" ht="15.75" x14ac:dyDescent="0.25">
      <c r="A4" s="10">
        <v>3</v>
      </c>
      <c r="B4" s="11">
        <v>45098</v>
      </c>
      <c r="C4" s="12" t="s">
        <v>18</v>
      </c>
      <c r="D4" s="13" t="s">
        <v>16</v>
      </c>
      <c r="E4" s="13">
        <f>VLOOKUP(F4,[1]Hulpblad!C$6:D$36,2,0)</f>
        <v>1.85</v>
      </c>
      <c r="F4" s="24">
        <v>47</v>
      </c>
      <c r="G4" s="15">
        <f t="shared" si="0"/>
        <v>1.88</v>
      </c>
      <c r="H4" s="25">
        <v>81</v>
      </c>
      <c r="I4" s="26">
        <v>18</v>
      </c>
      <c r="J4" s="16">
        <f t="shared" si="1"/>
        <v>172.34042553191489</v>
      </c>
      <c r="K4" s="27">
        <v>57</v>
      </c>
      <c r="L4" s="28">
        <v>10</v>
      </c>
      <c r="M4" s="18">
        <f t="shared" si="2"/>
        <v>121.27659574468086</v>
      </c>
      <c r="N4" s="18">
        <f t="shared" si="3"/>
        <v>138</v>
      </c>
      <c r="O4" s="19">
        <f t="shared" si="4"/>
        <v>2.76</v>
      </c>
      <c r="P4" s="20">
        <f t="shared" si="5"/>
        <v>146.80851063829786</v>
      </c>
      <c r="Q4" s="21">
        <f t="shared" si="6"/>
        <v>146</v>
      </c>
      <c r="R4" s="22">
        <v>52</v>
      </c>
    </row>
    <row r="5" spans="1:18" ht="15.75" x14ac:dyDescent="0.25">
      <c r="A5" s="10">
        <v>4</v>
      </c>
      <c r="B5" s="11">
        <v>45092</v>
      </c>
      <c r="C5" s="12" t="s">
        <v>19</v>
      </c>
      <c r="D5" s="13" t="s">
        <v>16</v>
      </c>
      <c r="E5" s="13">
        <f>VLOOKUP(F5,[1]Hulpblad!C$6:D$36,2,0)</f>
        <v>3.37</v>
      </c>
      <c r="F5" s="24">
        <v>72</v>
      </c>
      <c r="G5" s="15">
        <f t="shared" si="0"/>
        <v>2.88</v>
      </c>
      <c r="H5" s="25">
        <v>70</v>
      </c>
      <c r="I5" s="26">
        <v>14</v>
      </c>
      <c r="J5" s="16">
        <f t="shared" si="1"/>
        <v>97.222222222222214</v>
      </c>
      <c r="K5" s="27">
        <v>130</v>
      </c>
      <c r="L5" s="28">
        <v>21</v>
      </c>
      <c r="M5" s="18">
        <f t="shared" si="2"/>
        <v>180.55555555555557</v>
      </c>
      <c r="N5" s="18">
        <f t="shared" si="3"/>
        <v>200</v>
      </c>
      <c r="O5" s="19">
        <f t="shared" si="4"/>
        <v>4</v>
      </c>
      <c r="P5" s="20">
        <f t="shared" si="5"/>
        <v>138.88888888888889</v>
      </c>
      <c r="Q5" s="21">
        <f t="shared" si="6"/>
        <v>138</v>
      </c>
      <c r="R5" s="22">
        <v>80</v>
      </c>
    </row>
    <row r="6" spans="1:18" x14ac:dyDescent="0.25">
      <c r="A6" s="10">
        <v>5</v>
      </c>
      <c r="B6" s="11">
        <v>45092</v>
      </c>
      <c r="C6" s="12" t="s">
        <v>20</v>
      </c>
      <c r="D6" s="13" t="s">
        <v>16</v>
      </c>
      <c r="E6" s="13">
        <f>VLOOKUP(F6,[1]Hulpblad!C$6:D$36,2,0)</f>
        <v>1.55</v>
      </c>
      <c r="F6" s="24">
        <v>40</v>
      </c>
      <c r="G6" s="15">
        <f t="shared" si="0"/>
        <v>1.6</v>
      </c>
      <c r="H6" s="16">
        <v>46</v>
      </c>
      <c r="I6" s="16">
        <v>11</v>
      </c>
      <c r="J6" s="16">
        <f t="shared" si="1"/>
        <v>114.99999999999999</v>
      </c>
      <c r="K6" s="17">
        <v>64</v>
      </c>
      <c r="L6" s="10">
        <v>10</v>
      </c>
      <c r="M6" s="18">
        <f t="shared" si="2"/>
        <v>160</v>
      </c>
      <c r="N6" s="18">
        <f t="shared" si="3"/>
        <v>110</v>
      </c>
      <c r="O6" s="19">
        <f t="shared" si="4"/>
        <v>2.2000000000000002</v>
      </c>
      <c r="P6" s="20">
        <f t="shared" si="5"/>
        <v>137.5</v>
      </c>
      <c r="Q6" s="21">
        <f t="shared" si="6"/>
        <v>137</v>
      </c>
      <c r="R6" s="22">
        <v>42</v>
      </c>
    </row>
    <row r="7" spans="1:18" ht="15.75" x14ac:dyDescent="0.25">
      <c r="A7" s="10">
        <v>6</v>
      </c>
      <c r="B7" s="11">
        <v>45108</v>
      </c>
      <c r="C7" s="23" t="s">
        <v>21</v>
      </c>
      <c r="D7" s="13" t="s">
        <v>16</v>
      </c>
      <c r="E7" s="13">
        <f>VLOOKUP(F7,[1]Hulpblad!C$6:D$36,2,0)</f>
        <v>2.12</v>
      </c>
      <c r="F7" s="24">
        <v>52</v>
      </c>
      <c r="G7" s="15">
        <f t="shared" si="0"/>
        <v>2.08</v>
      </c>
      <c r="H7" s="25">
        <v>58</v>
      </c>
      <c r="I7" s="26">
        <v>12</v>
      </c>
      <c r="J7" s="16">
        <f t="shared" si="1"/>
        <v>111.53846153846155</v>
      </c>
      <c r="K7" s="27">
        <v>78</v>
      </c>
      <c r="L7" s="28">
        <v>22</v>
      </c>
      <c r="M7" s="18">
        <f t="shared" si="2"/>
        <v>150</v>
      </c>
      <c r="N7" s="18">
        <f t="shared" si="3"/>
        <v>136</v>
      </c>
      <c r="O7" s="19">
        <f t="shared" si="4"/>
        <v>2.72</v>
      </c>
      <c r="P7" s="20">
        <f t="shared" si="5"/>
        <v>130.76923076923077</v>
      </c>
      <c r="Q7" s="21">
        <f t="shared" si="6"/>
        <v>130</v>
      </c>
      <c r="R7" s="22">
        <v>56</v>
      </c>
    </row>
    <row r="8" spans="1:18" x14ac:dyDescent="0.25">
      <c r="A8" s="10">
        <v>7</v>
      </c>
      <c r="B8" s="11">
        <v>45094</v>
      </c>
      <c r="C8" s="12" t="s">
        <v>22</v>
      </c>
      <c r="D8" s="13" t="s">
        <v>16</v>
      </c>
      <c r="E8" s="13">
        <f>VLOOKUP(F8,[1]Hulpblad!C$6:D$36,2,0)</f>
        <v>2.87</v>
      </c>
      <c r="F8" s="24">
        <v>64</v>
      </c>
      <c r="G8" s="15">
        <f t="shared" si="0"/>
        <v>2.56</v>
      </c>
      <c r="H8" s="16">
        <v>57</v>
      </c>
      <c r="I8" s="16">
        <v>10</v>
      </c>
      <c r="J8" s="16">
        <f t="shared" si="1"/>
        <v>89.0625</v>
      </c>
      <c r="K8" s="17">
        <v>109</v>
      </c>
      <c r="L8" s="10">
        <v>25</v>
      </c>
      <c r="M8" s="18">
        <f t="shared" si="2"/>
        <v>170.3125</v>
      </c>
      <c r="N8" s="18">
        <f t="shared" si="3"/>
        <v>166</v>
      </c>
      <c r="O8" s="19">
        <f t="shared" si="4"/>
        <v>3.32</v>
      </c>
      <c r="P8" s="20">
        <f t="shared" si="5"/>
        <v>129.6875</v>
      </c>
      <c r="Q8" s="21">
        <f t="shared" si="6"/>
        <v>129</v>
      </c>
      <c r="R8" s="22">
        <v>68</v>
      </c>
    </row>
    <row r="9" spans="1:18" ht="15.75" x14ac:dyDescent="0.25">
      <c r="A9" s="10">
        <v>8</v>
      </c>
      <c r="B9" s="11">
        <v>45108</v>
      </c>
      <c r="C9" s="12" t="s">
        <v>23</v>
      </c>
      <c r="D9" s="13" t="s">
        <v>16</v>
      </c>
      <c r="E9" s="13">
        <f>VLOOKUP(F9,[1]Hulpblad!C$6:D$36,2,0)</f>
        <v>1.85</v>
      </c>
      <c r="F9" s="24">
        <v>47</v>
      </c>
      <c r="G9" s="15">
        <f t="shared" si="0"/>
        <v>1.88</v>
      </c>
      <c r="H9" s="25">
        <v>60</v>
      </c>
      <c r="I9" s="26">
        <v>12</v>
      </c>
      <c r="J9" s="16">
        <f t="shared" si="1"/>
        <v>127.65957446808511</v>
      </c>
      <c r="K9" s="27">
        <v>52</v>
      </c>
      <c r="L9" s="28">
        <v>9</v>
      </c>
      <c r="M9" s="18">
        <f t="shared" si="2"/>
        <v>110.63829787234043</v>
      </c>
      <c r="N9" s="18">
        <f t="shared" si="3"/>
        <v>112</v>
      </c>
      <c r="O9" s="19">
        <f t="shared" si="4"/>
        <v>2.2400000000000002</v>
      </c>
      <c r="P9" s="20">
        <f t="shared" si="5"/>
        <v>119.14893617021278</v>
      </c>
      <c r="Q9" s="21">
        <f t="shared" si="6"/>
        <v>119</v>
      </c>
      <c r="R9" s="22"/>
    </row>
    <row r="10" spans="1:18" ht="15.75" x14ac:dyDescent="0.25">
      <c r="A10" s="10">
        <v>9</v>
      </c>
      <c r="B10" s="11">
        <v>45096</v>
      </c>
      <c r="C10" s="12" t="s">
        <v>24</v>
      </c>
      <c r="D10" s="13" t="s">
        <v>16</v>
      </c>
      <c r="E10" s="13">
        <f>VLOOKUP(F10,[1]Hulpblad!C$6:D$36,2,0)</f>
        <v>1.75</v>
      </c>
      <c r="F10" s="24">
        <v>45</v>
      </c>
      <c r="G10" s="15">
        <f t="shared" si="0"/>
        <v>1.8</v>
      </c>
      <c r="H10" s="25">
        <v>53</v>
      </c>
      <c r="I10" s="26">
        <v>10</v>
      </c>
      <c r="J10" s="16">
        <f t="shared" si="1"/>
        <v>117.77777777777779</v>
      </c>
      <c r="K10" s="27">
        <v>54</v>
      </c>
      <c r="L10" s="28">
        <v>9</v>
      </c>
      <c r="M10" s="18">
        <f t="shared" si="2"/>
        <v>120</v>
      </c>
      <c r="N10" s="18">
        <f t="shared" si="3"/>
        <v>107</v>
      </c>
      <c r="O10" s="19">
        <f t="shared" si="4"/>
        <v>2.14</v>
      </c>
      <c r="P10" s="20">
        <f t="shared" si="5"/>
        <v>118.88888888888889</v>
      </c>
      <c r="Q10" s="21">
        <f t="shared" si="6"/>
        <v>118</v>
      </c>
      <c r="R10" s="22"/>
    </row>
    <row r="11" spans="1:18" ht="15.75" x14ac:dyDescent="0.25">
      <c r="A11" s="10">
        <v>10</v>
      </c>
      <c r="B11" s="11">
        <v>45098</v>
      </c>
      <c r="C11" s="12" t="s">
        <v>25</v>
      </c>
      <c r="D11" s="13" t="s">
        <v>16</v>
      </c>
      <c r="E11" s="13">
        <f>VLOOKUP(F11,[1]Hulpblad!C$6:D$36,2,0)</f>
        <v>1.65</v>
      </c>
      <c r="F11" s="24">
        <v>42</v>
      </c>
      <c r="G11" s="15">
        <f t="shared" si="0"/>
        <v>1.68</v>
      </c>
      <c r="H11" s="25">
        <v>37</v>
      </c>
      <c r="I11" s="26">
        <v>8</v>
      </c>
      <c r="J11" s="16">
        <f t="shared" si="1"/>
        <v>88.095238095238088</v>
      </c>
      <c r="K11" s="27">
        <v>62</v>
      </c>
      <c r="L11" s="28">
        <v>12</v>
      </c>
      <c r="M11" s="18">
        <f t="shared" si="2"/>
        <v>147.61904761904762</v>
      </c>
      <c r="N11" s="18">
        <f t="shared" si="3"/>
        <v>99</v>
      </c>
      <c r="O11" s="19">
        <f t="shared" si="4"/>
        <v>1.98</v>
      </c>
      <c r="P11" s="20">
        <f t="shared" si="5"/>
        <v>117.85714285714286</v>
      </c>
      <c r="Q11" s="21">
        <f t="shared" si="6"/>
        <v>117</v>
      </c>
      <c r="R11" s="22"/>
    </row>
    <row r="12" spans="1:18" x14ac:dyDescent="0.25">
      <c r="A12" s="10">
        <v>11</v>
      </c>
      <c r="B12" s="11">
        <v>45108</v>
      </c>
      <c r="C12" s="12" t="s">
        <v>26</v>
      </c>
      <c r="D12" s="13" t="s">
        <v>16</v>
      </c>
      <c r="E12" s="13">
        <f>VLOOKUP(F12,[1]Hulpblad!C$6:D$36,2,0)</f>
        <v>2.37</v>
      </c>
      <c r="F12" s="24">
        <v>56</v>
      </c>
      <c r="G12" s="15">
        <f t="shared" si="0"/>
        <v>2.2400000000000002</v>
      </c>
      <c r="H12" s="16">
        <v>71</v>
      </c>
      <c r="I12" s="16">
        <v>16</v>
      </c>
      <c r="J12" s="16">
        <f t="shared" si="1"/>
        <v>126.78571428571428</v>
      </c>
      <c r="K12" s="17">
        <v>57</v>
      </c>
      <c r="L12" s="10">
        <v>18</v>
      </c>
      <c r="M12" s="18">
        <f t="shared" si="2"/>
        <v>101.78571428571428</v>
      </c>
      <c r="N12" s="18">
        <f t="shared" si="3"/>
        <v>128</v>
      </c>
      <c r="O12" s="19">
        <f t="shared" si="4"/>
        <v>2.56</v>
      </c>
      <c r="P12" s="20">
        <f t="shared" si="5"/>
        <v>114.28571428571428</v>
      </c>
      <c r="Q12" s="21">
        <f t="shared" si="6"/>
        <v>114</v>
      </c>
      <c r="R12" s="22"/>
    </row>
    <row r="13" spans="1:18" ht="15.75" x14ac:dyDescent="0.25">
      <c r="A13" s="10">
        <v>12</v>
      </c>
      <c r="B13" s="11">
        <v>45106</v>
      </c>
      <c r="C13" s="12" t="s">
        <v>27</v>
      </c>
      <c r="D13" s="13" t="s">
        <v>16</v>
      </c>
      <c r="E13" s="13">
        <f>VLOOKUP(F13,[1]Hulpblad!C$6:D$36,2,0)</f>
        <v>1.95</v>
      </c>
      <c r="F13" s="24">
        <v>50</v>
      </c>
      <c r="G13" s="15">
        <f t="shared" si="0"/>
        <v>2</v>
      </c>
      <c r="H13" s="25">
        <v>28</v>
      </c>
      <c r="I13" s="26">
        <v>3</v>
      </c>
      <c r="J13" s="16">
        <f t="shared" si="1"/>
        <v>56.000000000000007</v>
      </c>
      <c r="K13" s="27">
        <v>85</v>
      </c>
      <c r="L13" s="28">
        <v>15</v>
      </c>
      <c r="M13" s="18">
        <f t="shared" si="2"/>
        <v>170</v>
      </c>
      <c r="N13" s="18">
        <f t="shared" si="3"/>
        <v>113</v>
      </c>
      <c r="O13" s="19">
        <f t="shared" si="4"/>
        <v>2.2599999999999998</v>
      </c>
      <c r="P13" s="20">
        <f t="shared" si="5"/>
        <v>112.99999999999999</v>
      </c>
      <c r="Q13" s="21">
        <f t="shared" si="6"/>
        <v>113</v>
      </c>
      <c r="R13" s="22"/>
    </row>
    <row r="14" spans="1:18" x14ac:dyDescent="0.25">
      <c r="A14" s="10">
        <v>13</v>
      </c>
      <c r="B14" s="11">
        <v>45103</v>
      </c>
      <c r="C14" s="12" t="s">
        <v>28</v>
      </c>
      <c r="D14" s="13" t="s">
        <v>16</v>
      </c>
      <c r="E14" s="13">
        <f>VLOOKUP(F14,[1]Hulpblad!C$6:D$36,2,0)</f>
        <v>2.87</v>
      </c>
      <c r="F14" s="24">
        <v>64</v>
      </c>
      <c r="G14" s="15">
        <f t="shared" si="0"/>
        <v>2.56</v>
      </c>
      <c r="H14" s="16">
        <v>77</v>
      </c>
      <c r="I14" s="16">
        <v>9</v>
      </c>
      <c r="J14" s="16">
        <f t="shared" si="1"/>
        <v>120.3125</v>
      </c>
      <c r="K14" s="17">
        <v>67</v>
      </c>
      <c r="L14" s="10">
        <v>16</v>
      </c>
      <c r="M14" s="18">
        <f t="shared" si="2"/>
        <v>104.6875</v>
      </c>
      <c r="N14" s="18">
        <f t="shared" si="3"/>
        <v>144</v>
      </c>
      <c r="O14" s="19">
        <f t="shared" si="4"/>
        <v>2.88</v>
      </c>
      <c r="P14" s="20">
        <f t="shared" si="5"/>
        <v>112.5</v>
      </c>
      <c r="Q14" s="21">
        <f t="shared" si="6"/>
        <v>112</v>
      </c>
      <c r="R14" s="22"/>
    </row>
    <row r="15" spans="1:18" ht="15.75" x14ac:dyDescent="0.25">
      <c r="A15" s="10">
        <v>14</v>
      </c>
      <c r="B15" s="11">
        <v>45108</v>
      </c>
      <c r="C15" s="12" t="s">
        <v>29</v>
      </c>
      <c r="D15" s="13" t="s">
        <v>16</v>
      </c>
      <c r="E15" s="13">
        <f>VLOOKUP(F15,[1]Hulpblad!C$6:D$36,2,0)</f>
        <v>2.62</v>
      </c>
      <c r="F15" s="24">
        <v>60</v>
      </c>
      <c r="G15" s="15">
        <f t="shared" si="0"/>
        <v>2.4</v>
      </c>
      <c r="H15" s="25">
        <v>66</v>
      </c>
      <c r="I15" s="26">
        <v>9</v>
      </c>
      <c r="J15" s="16">
        <f t="shared" si="1"/>
        <v>110.00000000000001</v>
      </c>
      <c r="K15" s="27">
        <v>67</v>
      </c>
      <c r="L15" s="28">
        <v>10</v>
      </c>
      <c r="M15" s="18">
        <f t="shared" si="2"/>
        <v>111.66666666666667</v>
      </c>
      <c r="N15" s="18">
        <f t="shared" si="3"/>
        <v>133</v>
      </c>
      <c r="O15" s="19">
        <f t="shared" si="4"/>
        <v>2.66</v>
      </c>
      <c r="P15" s="20">
        <f t="shared" si="5"/>
        <v>110.83333333333334</v>
      </c>
      <c r="Q15" s="21">
        <f t="shared" si="6"/>
        <v>110</v>
      </c>
      <c r="R15" s="22"/>
    </row>
    <row r="16" spans="1:18" ht="15.75" x14ac:dyDescent="0.25">
      <c r="A16" s="10">
        <v>15</v>
      </c>
      <c r="B16" s="11">
        <v>45096</v>
      </c>
      <c r="C16" s="12" t="s">
        <v>30</v>
      </c>
      <c r="D16" s="13" t="s">
        <v>16</v>
      </c>
      <c r="E16" s="13">
        <f>VLOOKUP(F16,[1]Hulpblad!C$6:D$36,2,0)</f>
        <v>2.37</v>
      </c>
      <c r="F16" s="24">
        <v>56</v>
      </c>
      <c r="G16" s="15">
        <f t="shared" si="0"/>
        <v>2.2400000000000002</v>
      </c>
      <c r="H16" s="25">
        <v>73</v>
      </c>
      <c r="I16" s="26">
        <v>11</v>
      </c>
      <c r="J16" s="16">
        <f t="shared" si="1"/>
        <v>130.35714285714286</v>
      </c>
      <c r="K16" s="27">
        <v>51</v>
      </c>
      <c r="L16" s="28">
        <v>7</v>
      </c>
      <c r="M16" s="18">
        <f t="shared" si="2"/>
        <v>91.071428571428569</v>
      </c>
      <c r="N16" s="18">
        <f t="shared" si="3"/>
        <v>124</v>
      </c>
      <c r="O16" s="19">
        <f t="shared" si="4"/>
        <v>2.48</v>
      </c>
      <c r="P16" s="20">
        <f t="shared" si="5"/>
        <v>110.71428571428569</v>
      </c>
      <c r="Q16" s="21">
        <f t="shared" si="6"/>
        <v>110</v>
      </c>
      <c r="R16" s="22"/>
    </row>
    <row r="17" spans="1:18" ht="15.75" x14ac:dyDescent="0.25">
      <c r="A17" s="10">
        <v>16</v>
      </c>
      <c r="B17" s="11">
        <v>45096</v>
      </c>
      <c r="C17" s="12" t="s">
        <v>31</v>
      </c>
      <c r="D17" s="13" t="s">
        <v>16</v>
      </c>
      <c r="E17" s="13">
        <f>VLOOKUP(F17,[1]Hulpblad!C$6:D$36,2,0)</f>
        <v>1.75</v>
      </c>
      <c r="F17" s="24">
        <v>45</v>
      </c>
      <c r="G17" s="15">
        <f t="shared" si="0"/>
        <v>1.8</v>
      </c>
      <c r="H17" s="25">
        <v>54</v>
      </c>
      <c r="I17" s="26">
        <v>10</v>
      </c>
      <c r="J17" s="16">
        <f t="shared" si="1"/>
        <v>120</v>
      </c>
      <c r="K17" s="27">
        <v>44</v>
      </c>
      <c r="L17" s="28">
        <v>9</v>
      </c>
      <c r="M17" s="18">
        <f t="shared" si="2"/>
        <v>97.777777777777771</v>
      </c>
      <c r="N17" s="18">
        <f t="shared" si="3"/>
        <v>98</v>
      </c>
      <c r="O17" s="19">
        <f t="shared" si="4"/>
        <v>1.96</v>
      </c>
      <c r="P17" s="20">
        <f t="shared" si="5"/>
        <v>108.88888888888889</v>
      </c>
      <c r="Q17" s="21">
        <f t="shared" si="6"/>
        <v>108</v>
      </c>
      <c r="R17" s="22" t="s">
        <v>32</v>
      </c>
    </row>
    <row r="18" spans="1:18" ht="15.75" x14ac:dyDescent="0.25">
      <c r="A18" s="10">
        <v>17</v>
      </c>
      <c r="B18" s="11">
        <v>45092</v>
      </c>
      <c r="C18" s="12" t="s">
        <v>33</v>
      </c>
      <c r="D18" s="13" t="s">
        <v>16</v>
      </c>
      <c r="E18" s="13">
        <f>VLOOKUP(F18,[1]Hulpblad!C$6:D$36,2,0)</f>
        <v>3.12</v>
      </c>
      <c r="F18" s="24">
        <v>68</v>
      </c>
      <c r="G18" s="15">
        <f t="shared" si="0"/>
        <v>2.72</v>
      </c>
      <c r="H18" s="25">
        <v>79</v>
      </c>
      <c r="I18" s="26">
        <v>13</v>
      </c>
      <c r="J18" s="16">
        <f t="shared" si="1"/>
        <v>116.1764705882353</v>
      </c>
      <c r="K18" s="27">
        <v>69</v>
      </c>
      <c r="L18" s="28">
        <v>8</v>
      </c>
      <c r="M18" s="18">
        <f t="shared" si="2"/>
        <v>101.47058823529412</v>
      </c>
      <c r="N18" s="18">
        <f t="shared" si="3"/>
        <v>148</v>
      </c>
      <c r="O18" s="19">
        <f t="shared" si="4"/>
        <v>2.96</v>
      </c>
      <c r="P18" s="20">
        <f t="shared" si="5"/>
        <v>108.8235294117647</v>
      </c>
      <c r="Q18" s="21">
        <f t="shared" si="6"/>
        <v>108</v>
      </c>
      <c r="R18" s="22"/>
    </row>
    <row r="19" spans="1:18" x14ac:dyDescent="0.25">
      <c r="A19" s="10">
        <v>18</v>
      </c>
      <c r="B19" s="11">
        <v>45092</v>
      </c>
      <c r="C19" s="12" t="s">
        <v>34</v>
      </c>
      <c r="D19" s="13" t="s">
        <v>16</v>
      </c>
      <c r="E19" s="13">
        <f>VLOOKUP(F19,[1]Hulpblad!C$6:D$36,2,0)</f>
        <v>1.65</v>
      </c>
      <c r="F19" s="24">
        <v>42</v>
      </c>
      <c r="G19" s="15">
        <f t="shared" si="0"/>
        <v>1.68</v>
      </c>
      <c r="H19" s="16">
        <v>52</v>
      </c>
      <c r="I19" s="16">
        <v>10</v>
      </c>
      <c r="J19" s="16">
        <f t="shared" si="1"/>
        <v>123.80952380952381</v>
      </c>
      <c r="K19" s="17">
        <v>38</v>
      </c>
      <c r="L19" s="10">
        <v>9</v>
      </c>
      <c r="M19" s="18">
        <f t="shared" si="2"/>
        <v>90.476190476190482</v>
      </c>
      <c r="N19" s="18">
        <f t="shared" si="3"/>
        <v>90</v>
      </c>
      <c r="O19" s="19">
        <f t="shared" si="4"/>
        <v>1.8</v>
      </c>
      <c r="P19" s="20">
        <f t="shared" si="5"/>
        <v>107.14285714285714</v>
      </c>
      <c r="Q19" s="21">
        <f t="shared" si="6"/>
        <v>107</v>
      </c>
      <c r="R19" s="22"/>
    </row>
    <row r="20" spans="1:18" ht="15.75" x14ac:dyDescent="0.25">
      <c r="A20" s="10">
        <v>19</v>
      </c>
      <c r="B20" s="11">
        <v>45103</v>
      </c>
      <c r="C20" s="12" t="s">
        <v>35</v>
      </c>
      <c r="D20" s="13" t="s">
        <v>16</v>
      </c>
      <c r="E20" s="13">
        <f>VLOOKUP(F20,[1]Hulpblad!C$6:D$36,2,0)</f>
        <v>3.37</v>
      </c>
      <c r="F20" s="24">
        <v>72</v>
      </c>
      <c r="G20" s="15">
        <f t="shared" si="0"/>
        <v>2.88</v>
      </c>
      <c r="H20" s="25">
        <v>80</v>
      </c>
      <c r="I20" s="26">
        <v>12</v>
      </c>
      <c r="J20" s="16">
        <f t="shared" si="1"/>
        <v>111.11111111111111</v>
      </c>
      <c r="K20" s="27">
        <v>73</v>
      </c>
      <c r="L20" s="28">
        <v>15</v>
      </c>
      <c r="M20" s="18">
        <f t="shared" si="2"/>
        <v>101.38888888888889</v>
      </c>
      <c r="N20" s="18">
        <f t="shared" si="3"/>
        <v>153</v>
      </c>
      <c r="O20" s="19">
        <f t="shared" si="4"/>
        <v>3.06</v>
      </c>
      <c r="P20" s="20">
        <f t="shared" si="5"/>
        <v>106.25</v>
      </c>
      <c r="Q20" s="21">
        <f t="shared" si="6"/>
        <v>106</v>
      </c>
      <c r="R20" s="22"/>
    </row>
    <row r="21" spans="1:18" ht="15.75" x14ac:dyDescent="0.25">
      <c r="A21" s="10">
        <v>20</v>
      </c>
      <c r="B21" s="11">
        <v>45108</v>
      </c>
      <c r="C21" s="12" t="s">
        <v>36</v>
      </c>
      <c r="D21" s="13" t="s">
        <v>16</v>
      </c>
      <c r="E21" s="13">
        <f>VLOOKUP(F21,[1]Hulpblad!C$6:D$36,2,0)</f>
        <v>2.12</v>
      </c>
      <c r="F21" s="24">
        <v>52</v>
      </c>
      <c r="G21" s="15">
        <f t="shared" si="0"/>
        <v>2.08</v>
      </c>
      <c r="H21" s="25">
        <v>61</v>
      </c>
      <c r="I21" s="26">
        <v>13</v>
      </c>
      <c r="J21" s="16">
        <f t="shared" si="1"/>
        <v>117.30769230769231</v>
      </c>
      <c r="K21" s="27">
        <v>48</v>
      </c>
      <c r="L21" s="28">
        <v>9</v>
      </c>
      <c r="M21" s="18">
        <f t="shared" si="2"/>
        <v>92.307692307692307</v>
      </c>
      <c r="N21" s="18">
        <f t="shared" si="3"/>
        <v>109</v>
      </c>
      <c r="O21" s="19">
        <f t="shared" si="4"/>
        <v>2.1800000000000002</v>
      </c>
      <c r="P21" s="20">
        <f t="shared" si="5"/>
        <v>104.80769230769231</v>
      </c>
      <c r="Q21" s="21">
        <f t="shared" si="6"/>
        <v>104</v>
      </c>
      <c r="R21" s="22"/>
    </row>
    <row r="22" spans="1:18" ht="15.75" x14ac:dyDescent="0.25">
      <c r="A22" s="10">
        <v>21</v>
      </c>
      <c r="B22" s="11">
        <v>45098</v>
      </c>
      <c r="C22" s="12" t="s">
        <v>37</v>
      </c>
      <c r="D22" s="13" t="s">
        <v>16</v>
      </c>
      <c r="E22" s="13">
        <f>VLOOKUP(F22,[1]Hulpblad!C$6:D$36,2,0)</f>
        <v>1.75</v>
      </c>
      <c r="F22" s="24">
        <v>45</v>
      </c>
      <c r="G22" s="15">
        <f t="shared" si="0"/>
        <v>1.8</v>
      </c>
      <c r="H22" s="27">
        <v>41</v>
      </c>
      <c r="I22" s="26">
        <v>7</v>
      </c>
      <c r="J22" s="16">
        <f t="shared" si="1"/>
        <v>91.111111111111114</v>
      </c>
      <c r="K22" s="27">
        <v>53</v>
      </c>
      <c r="L22" s="28">
        <v>10</v>
      </c>
      <c r="M22" s="18">
        <f t="shared" si="2"/>
        <v>117.77777777777779</v>
      </c>
      <c r="N22" s="10">
        <f t="shared" si="3"/>
        <v>94</v>
      </c>
      <c r="O22" s="29">
        <f t="shared" si="4"/>
        <v>1.88</v>
      </c>
      <c r="P22" s="20">
        <f t="shared" si="5"/>
        <v>104.44444444444443</v>
      </c>
      <c r="Q22" s="21">
        <f t="shared" si="6"/>
        <v>104</v>
      </c>
      <c r="R22" s="22"/>
    </row>
    <row r="23" spans="1:18" ht="15.75" x14ac:dyDescent="0.25">
      <c r="A23" s="10">
        <v>22</v>
      </c>
      <c r="B23" s="11">
        <v>45108</v>
      </c>
      <c r="C23" s="12" t="s">
        <v>38</v>
      </c>
      <c r="D23" s="13" t="s">
        <v>16</v>
      </c>
      <c r="E23" s="13">
        <f>VLOOKUP(F23,[1]Hulpblad!C$6:D$36,2,0)</f>
        <v>1.95</v>
      </c>
      <c r="F23" s="24">
        <v>50</v>
      </c>
      <c r="G23" s="15">
        <f t="shared" si="0"/>
        <v>2</v>
      </c>
      <c r="H23" s="25">
        <v>35</v>
      </c>
      <c r="I23" s="26">
        <v>6</v>
      </c>
      <c r="J23" s="16">
        <f t="shared" si="1"/>
        <v>70</v>
      </c>
      <c r="K23" s="27">
        <v>68</v>
      </c>
      <c r="L23" s="28">
        <v>10</v>
      </c>
      <c r="M23" s="18">
        <f t="shared" si="2"/>
        <v>136</v>
      </c>
      <c r="N23" s="18">
        <f t="shared" si="3"/>
        <v>103</v>
      </c>
      <c r="O23" s="19">
        <f t="shared" si="4"/>
        <v>2.06</v>
      </c>
      <c r="P23" s="20">
        <f t="shared" si="5"/>
        <v>103</v>
      </c>
      <c r="Q23" s="21">
        <f t="shared" si="6"/>
        <v>103</v>
      </c>
      <c r="R23" s="22"/>
    </row>
    <row r="24" spans="1:18" ht="15.75" x14ac:dyDescent="0.25">
      <c r="A24" s="10">
        <v>23</v>
      </c>
      <c r="B24" s="11">
        <v>45106</v>
      </c>
      <c r="C24" s="12" t="s">
        <v>39</v>
      </c>
      <c r="D24" s="13" t="s">
        <v>16</v>
      </c>
      <c r="E24" s="13">
        <f>VLOOKUP(F24,[1]Hulpblad!C$6:D$36,2,0)</f>
        <v>3.12</v>
      </c>
      <c r="F24" s="24">
        <v>68</v>
      </c>
      <c r="G24" s="15">
        <f t="shared" si="0"/>
        <v>2.72</v>
      </c>
      <c r="H24" s="25">
        <v>87</v>
      </c>
      <c r="I24" s="26">
        <v>20</v>
      </c>
      <c r="J24" s="16">
        <f t="shared" si="1"/>
        <v>127.94117647058823</v>
      </c>
      <c r="K24" s="27">
        <v>51</v>
      </c>
      <c r="L24" s="28">
        <v>11</v>
      </c>
      <c r="M24" s="18">
        <f t="shared" si="2"/>
        <v>75</v>
      </c>
      <c r="N24" s="18">
        <f t="shared" si="3"/>
        <v>138</v>
      </c>
      <c r="O24" s="19">
        <f t="shared" si="4"/>
        <v>2.76</v>
      </c>
      <c r="P24" s="20">
        <f t="shared" si="5"/>
        <v>101.47058823529412</v>
      </c>
      <c r="Q24" s="21">
        <f t="shared" si="6"/>
        <v>101</v>
      </c>
      <c r="R24" s="22"/>
    </row>
    <row r="25" spans="1:18" ht="15.75" x14ac:dyDescent="0.25">
      <c r="A25" s="10">
        <v>24</v>
      </c>
      <c r="B25" s="11">
        <v>45092</v>
      </c>
      <c r="C25" s="23" t="s">
        <v>40</v>
      </c>
      <c r="D25" s="13" t="s">
        <v>16</v>
      </c>
      <c r="E25" s="13">
        <f>VLOOKUP(F25,[1]Hulpblad!C$6:D$36,2,0)</f>
        <v>1.85</v>
      </c>
      <c r="F25" s="24">
        <v>47</v>
      </c>
      <c r="G25" s="15">
        <f t="shared" si="0"/>
        <v>1.88</v>
      </c>
      <c r="H25" s="25">
        <v>44</v>
      </c>
      <c r="I25" s="26">
        <v>6</v>
      </c>
      <c r="J25" s="16">
        <f t="shared" si="1"/>
        <v>93.61702127659575</v>
      </c>
      <c r="K25" s="27">
        <v>51</v>
      </c>
      <c r="L25" s="28">
        <v>13</v>
      </c>
      <c r="M25" s="18">
        <f t="shared" si="2"/>
        <v>108.51063829787233</v>
      </c>
      <c r="N25" s="18">
        <f t="shared" si="3"/>
        <v>95</v>
      </c>
      <c r="O25" s="19">
        <f t="shared" si="4"/>
        <v>1.9</v>
      </c>
      <c r="P25" s="20">
        <f t="shared" si="5"/>
        <v>101.06382978723406</v>
      </c>
      <c r="Q25" s="21">
        <f t="shared" si="6"/>
        <v>101</v>
      </c>
      <c r="R25" s="22"/>
    </row>
    <row r="26" spans="1:18" x14ac:dyDescent="0.25">
      <c r="A26" s="10">
        <v>25</v>
      </c>
      <c r="B26" s="11">
        <v>45092</v>
      </c>
      <c r="C26" s="23" t="s">
        <v>41</v>
      </c>
      <c r="D26" s="13" t="s">
        <v>16</v>
      </c>
      <c r="E26" s="13">
        <f>VLOOKUP(F26,[1]Hulpblad!C$6:D$36,2,0)</f>
        <v>2.37</v>
      </c>
      <c r="F26" s="24">
        <v>56</v>
      </c>
      <c r="G26" s="15">
        <f t="shared" si="0"/>
        <v>2.2400000000000002</v>
      </c>
      <c r="H26" s="16">
        <v>54</v>
      </c>
      <c r="I26" s="16">
        <v>9</v>
      </c>
      <c r="J26" s="16">
        <f t="shared" si="1"/>
        <v>96.428571428571431</v>
      </c>
      <c r="K26" s="17">
        <v>57</v>
      </c>
      <c r="L26" s="10">
        <v>6</v>
      </c>
      <c r="M26" s="18">
        <f t="shared" si="2"/>
        <v>101.78571428571428</v>
      </c>
      <c r="N26" s="18">
        <f t="shared" si="3"/>
        <v>111</v>
      </c>
      <c r="O26" s="19">
        <f t="shared" si="4"/>
        <v>2.2200000000000002</v>
      </c>
      <c r="P26" s="20">
        <f t="shared" si="5"/>
        <v>99.107142857142861</v>
      </c>
      <c r="Q26" s="21">
        <f t="shared" si="6"/>
        <v>99</v>
      </c>
      <c r="R26" s="22"/>
    </row>
    <row r="27" spans="1:18" ht="15.75" x14ac:dyDescent="0.25">
      <c r="A27" s="10">
        <v>26</v>
      </c>
      <c r="B27" s="11">
        <v>45094</v>
      </c>
      <c r="C27" s="12" t="s">
        <v>42</v>
      </c>
      <c r="D27" s="13" t="s">
        <v>16</v>
      </c>
      <c r="E27" s="13">
        <f>VLOOKUP(F27,[1]Hulpblad!C$6:D$36,2,0)</f>
        <v>3.12</v>
      </c>
      <c r="F27" s="24">
        <v>68</v>
      </c>
      <c r="G27" s="15">
        <f t="shared" si="0"/>
        <v>2.72</v>
      </c>
      <c r="H27" s="25">
        <v>66</v>
      </c>
      <c r="I27" s="26">
        <v>13</v>
      </c>
      <c r="J27" s="16">
        <f t="shared" si="1"/>
        <v>97.058823529411768</v>
      </c>
      <c r="K27" s="27">
        <v>67</v>
      </c>
      <c r="L27" s="28">
        <v>9</v>
      </c>
      <c r="M27" s="18">
        <f t="shared" si="2"/>
        <v>98.529411764705884</v>
      </c>
      <c r="N27" s="18">
        <f t="shared" si="3"/>
        <v>133</v>
      </c>
      <c r="O27" s="19">
        <f t="shared" si="4"/>
        <v>2.66</v>
      </c>
      <c r="P27" s="20">
        <f t="shared" si="5"/>
        <v>97.794117647058826</v>
      </c>
      <c r="Q27" s="21">
        <f t="shared" si="6"/>
        <v>97</v>
      </c>
      <c r="R27" s="22"/>
    </row>
    <row r="28" spans="1:18" ht="15.75" x14ac:dyDescent="0.25">
      <c r="A28" s="10">
        <v>27</v>
      </c>
      <c r="B28" s="11">
        <v>45108</v>
      </c>
      <c r="C28" s="12" t="s">
        <v>43</v>
      </c>
      <c r="D28" s="13" t="s">
        <v>16</v>
      </c>
      <c r="E28" s="13">
        <f>VLOOKUP(F28,[1]Hulpblad!C$6:D$36,2,0)</f>
        <v>2.12</v>
      </c>
      <c r="F28" s="24">
        <v>52</v>
      </c>
      <c r="G28" s="15">
        <f t="shared" si="0"/>
        <v>2.08</v>
      </c>
      <c r="H28" s="25">
        <v>30</v>
      </c>
      <c r="I28" s="26">
        <v>5</v>
      </c>
      <c r="J28" s="16">
        <f t="shared" si="1"/>
        <v>57.692307692307686</v>
      </c>
      <c r="K28" s="27">
        <v>70</v>
      </c>
      <c r="L28" s="28">
        <v>16</v>
      </c>
      <c r="M28" s="18">
        <f t="shared" si="2"/>
        <v>134.61538461538461</v>
      </c>
      <c r="N28" s="18">
        <f t="shared" si="3"/>
        <v>100</v>
      </c>
      <c r="O28" s="19">
        <f t="shared" si="4"/>
        <v>2</v>
      </c>
      <c r="P28" s="20">
        <f t="shared" si="5"/>
        <v>96.153846153846146</v>
      </c>
      <c r="Q28" s="21">
        <f t="shared" si="6"/>
        <v>96</v>
      </c>
      <c r="R28" s="22"/>
    </row>
    <row r="29" spans="1:18" ht="15.75" x14ac:dyDescent="0.25">
      <c r="A29" s="10">
        <v>28</v>
      </c>
      <c r="B29" s="11">
        <v>45103</v>
      </c>
      <c r="C29" s="12" t="s">
        <v>44</v>
      </c>
      <c r="D29" s="13" t="s">
        <v>16</v>
      </c>
      <c r="E29" s="13">
        <f>VLOOKUP(F29,[1]Hulpblad!C$6:D$36,2,0)</f>
        <v>1.85</v>
      </c>
      <c r="F29" s="24">
        <v>47</v>
      </c>
      <c r="G29" s="15">
        <f t="shared" si="0"/>
        <v>1.88</v>
      </c>
      <c r="H29" s="25">
        <v>45</v>
      </c>
      <c r="I29" s="26">
        <v>9</v>
      </c>
      <c r="J29" s="16">
        <f t="shared" si="1"/>
        <v>95.744680851063833</v>
      </c>
      <c r="K29" s="27">
        <v>43</v>
      </c>
      <c r="L29" s="28">
        <v>10</v>
      </c>
      <c r="M29" s="18">
        <f t="shared" si="2"/>
        <v>91.489361702127653</v>
      </c>
      <c r="N29" s="18">
        <f t="shared" si="3"/>
        <v>88</v>
      </c>
      <c r="O29" s="19">
        <f t="shared" si="4"/>
        <v>1.76</v>
      </c>
      <c r="P29" s="20">
        <f t="shared" si="5"/>
        <v>93.61702127659575</v>
      </c>
      <c r="Q29" s="21">
        <f t="shared" si="6"/>
        <v>93</v>
      </c>
      <c r="R29" s="22"/>
    </row>
    <row r="30" spans="1:18" ht="15.75" x14ac:dyDescent="0.25">
      <c r="A30" s="10">
        <v>29</v>
      </c>
      <c r="B30" s="11">
        <v>45103</v>
      </c>
      <c r="C30" s="23" t="s">
        <v>45</v>
      </c>
      <c r="D30" s="13" t="s">
        <v>16</v>
      </c>
      <c r="E30" s="13">
        <f>VLOOKUP(F30,[1]Hulpblad!C$6:D$36,2,0)</f>
        <v>1.85</v>
      </c>
      <c r="F30" s="30">
        <v>47</v>
      </c>
      <c r="G30" s="15">
        <f t="shared" si="0"/>
        <v>1.88</v>
      </c>
      <c r="H30" s="25">
        <v>41</v>
      </c>
      <c r="I30" s="26">
        <v>11</v>
      </c>
      <c r="J30" s="16">
        <f t="shared" si="1"/>
        <v>87.2340425531915</v>
      </c>
      <c r="K30" s="27">
        <v>47</v>
      </c>
      <c r="L30" s="28">
        <v>9</v>
      </c>
      <c r="M30" s="18">
        <f t="shared" si="2"/>
        <v>100</v>
      </c>
      <c r="N30" s="18">
        <f t="shared" si="3"/>
        <v>88</v>
      </c>
      <c r="O30" s="19">
        <f t="shared" si="4"/>
        <v>1.76</v>
      </c>
      <c r="P30" s="20">
        <f t="shared" si="5"/>
        <v>93.61702127659575</v>
      </c>
      <c r="Q30" s="21">
        <f t="shared" si="6"/>
        <v>93</v>
      </c>
      <c r="R30" s="22"/>
    </row>
    <row r="31" spans="1:18" x14ac:dyDescent="0.25">
      <c r="A31" s="10">
        <v>30</v>
      </c>
      <c r="B31" s="11">
        <v>45096</v>
      </c>
      <c r="C31" s="12" t="s">
        <v>46</v>
      </c>
      <c r="D31" s="13" t="s">
        <v>16</v>
      </c>
      <c r="E31" s="13">
        <f>VLOOKUP(F31,[1]Hulpblad!C$6:D$36,2,0)</f>
        <v>4.25</v>
      </c>
      <c r="F31" s="24">
        <v>88</v>
      </c>
      <c r="G31" s="15">
        <f t="shared" si="0"/>
        <v>3.52</v>
      </c>
      <c r="H31" s="16">
        <v>33</v>
      </c>
      <c r="I31" s="16">
        <v>7</v>
      </c>
      <c r="J31" s="16">
        <f t="shared" si="1"/>
        <v>37.5</v>
      </c>
      <c r="K31" s="17">
        <v>131</v>
      </c>
      <c r="L31" s="10">
        <v>49</v>
      </c>
      <c r="M31" s="18">
        <f t="shared" si="2"/>
        <v>148.86363636363635</v>
      </c>
      <c r="N31" s="18">
        <f t="shared" si="3"/>
        <v>164</v>
      </c>
      <c r="O31" s="19">
        <f t="shared" si="4"/>
        <v>3.28</v>
      </c>
      <c r="P31" s="20">
        <f t="shared" si="5"/>
        <v>93.181818181818173</v>
      </c>
      <c r="Q31" s="21">
        <f t="shared" si="6"/>
        <v>93</v>
      </c>
      <c r="R31" s="22"/>
    </row>
    <row r="32" spans="1:18" ht="15.75" x14ac:dyDescent="0.25">
      <c r="A32" s="10">
        <v>31</v>
      </c>
      <c r="B32" s="11">
        <v>45092</v>
      </c>
      <c r="C32" s="31" t="s">
        <v>47</v>
      </c>
      <c r="D32" s="13" t="s">
        <v>16</v>
      </c>
      <c r="E32" s="13">
        <f>VLOOKUP(F32,[1]Hulpblad!C$6:D$36,2,0)</f>
        <v>2.12</v>
      </c>
      <c r="F32" s="24">
        <v>52</v>
      </c>
      <c r="G32" s="15">
        <f t="shared" si="0"/>
        <v>2.08</v>
      </c>
      <c r="H32" s="25">
        <v>61</v>
      </c>
      <c r="I32" s="26">
        <v>9</v>
      </c>
      <c r="J32" s="16">
        <f t="shared" si="1"/>
        <v>117.30769230769231</v>
      </c>
      <c r="K32" s="27">
        <v>34</v>
      </c>
      <c r="L32" s="28">
        <v>8</v>
      </c>
      <c r="M32" s="18">
        <f t="shared" si="2"/>
        <v>65.384615384615387</v>
      </c>
      <c r="N32" s="18">
        <f t="shared" si="3"/>
        <v>95</v>
      </c>
      <c r="O32" s="19">
        <f t="shared" si="4"/>
        <v>1.9</v>
      </c>
      <c r="P32" s="20">
        <f t="shared" si="5"/>
        <v>91.34615384615384</v>
      </c>
      <c r="Q32" s="21">
        <f t="shared" si="6"/>
        <v>91</v>
      </c>
      <c r="R32" s="22"/>
    </row>
    <row r="33" spans="1:18" x14ac:dyDescent="0.25">
      <c r="A33" s="10">
        <v>32</v>
      </c>
      <c r="B33" s="11">
        <v>45106</v>
      </c>
      <c r="C33" s="23" t="s">
        <v>48</v>
      </c>
      <c r="D33" s="13" t="s">
        <v>16</v>
      </c>
      <c r="E33" s="13">
        <f>VLOOKUP(F33,[1]Hulpblad!C$6:D$36,2,0)</f>
        <v>2.87</v>
      </c>
      <c r="F33" s="24">
        <v>64</v>
      </c>
      <c r="G33" s="15">
        <f t="shared" si="0"/>
        <v>2.56</v>
      </c>
      <c r="H33" s="32">
        <v>66</v>
      </c>
      <c r="I33" s="32">
        <v>11</v>
      </c>
      <c r="J33" s="16">
        <f t="shared" si="1"/>
        <v>103.125</v>
      </c>
      <c r="K33" s="32">
        <v>50</v>
      </c>
      <c r="L33" s="33">
        <v>4</v>
      </c>
      <c r="M33" s="18">
        <f t="shared" si="2"/>
        <v>78.125</v>
      </c>
      <c r="N33" s="10">
        <f t="shared" si="3"/>
        <v>116</v>
      </c>
      <c r="O33" s="19">
        <f t="shared" si="4"/>
        <v>2.3199999999999998</v>
      </c>
      <c r="P33" s="20">
        <f t="shared" si="5"/>
        <v>90.624999999999986</v>
      </c>
      <c r="Q33" s="21">
        <f t="shared" si="6"/>
        <v>90</v>
      </c>
      <c r="R33" s="22"/>
    </row>
    <row r="34" spans="1:18" ht="15.75" x14ac:dyDescent="0.25">
      <c r="A34" s="10">
        <v>33</v>
      </c>
      <c r="B34" s="11">
        <v>45098</v>
      </c>
      <c r="C34" s="12" t="s">
        <v>49</v>
      </c>
      <c r="D34" s="13" t="s">
        <v>16</v>
      </c>
      <c r="E34" s="13">
        <f>VLOOKUP(F34,[1]Hulpblad!C$6:D$36,2,0)</f>
        <v>2.87</v>
      </c>
      <c r="F34" s="24">
        <v>64</v>
      </c>
      <c r="G34" s="15">
        <f t="shared" si="0"/>
        <v>2.56</v>
      </c>
      <c r="H34" s="25">
        <v>59</v>
      </c>
      <c r="I34" s="26">
        <v>22</v>
      </c>
      <c r="J34" s="16">
        <f t="shared" si="1"/>
        <v>92.1875</v>
      </c>
      <c r="K34" s="27">
        <v>56</v>
      </c>
      <c r="L34" s="28">
        <v>13</v>
      </c>
      <c r="M34" s="18">
        <f t="shared" si="2"/>
        <v>87.5</v>
      </c>
      <c r="N34" s="18">
        <f t="shared" si="3"/>
        <v>115</v>
      </c>
      <c r="O34" s="19">
        <f t="shared" si="4"/>
        <v>2.2999999999999998</v>
      </c>
      <c r="P34" s="20">
        <f t="shared" si="5"/>
        <v>89.843749999999986</v>
      </c>
      <c r="Q34" s="21">
        <f t="shared" si="6"/>
        <v>89</v>
      </c>
      <c r="R34" s="22"/>
    </row>
    <row r="35" spans="1:18" ht="15.75" x14ac:dyDescent="0.25">
      <c r="A35" s="10">
        <v>34</v>
      </c>
      <c r="B35" s="11">
        <v>45106</v>
      </c>
      <c r="C35" s="23" t="s">
        <v>50</v>
      </c>
      <c r="D35" s="13" t="s">
        <v>16</v>
      </c>
      <c r="E35" s="13">
        <f>VLOOKUP(F35,[1]Hulpblad!C$6:D$36,2,0)</f>
        <v>1.85</v>
      </c>
      <c r="F35" s="24">
        <v>47</v>
      </c>
      <c r="G35" s="15">
        <f t="shared" si="0"/>
        <v>1.88</v>
      </c>
      <c r="H35" s="25">
        <v>41</v>
      </c>
      <c r="I35" s="26">
        <v>7</v>
      </c>
      <c r="J35" s="16">
        <f t="shared" si="1"/>
        <v>87.2340425531915</v>
      </c>
      <c r="K35" s="27">
        <v>42</v>
      </c>
      <c r="L35" s="28">
        <v>5</v>
      </c>
      <c r="M35" s="18">
        <f t="shared" si="2"/>
        <v>89.361702127659569</v>
      </c>
      <c r="N35" s="18">
        <f t="shared" si="3"/>
        <v>83</v>
      </c>
      <c r="O35" s="19">
        <f t="shared" si="4"/>
        <v>1.66</v>
      </c>
      <c r="P35" s="20">
        <f t="shared" si="5"/>
        <v>88.297872340425528</v>
      </c>
      <c r="Q35" s="21">
        <f t="shared" si="6"/>
        <v>88</v>
      </c>
      <c r="R35" s="22"/>
    </row>
    <row r="36" spans="1:18" ht="15.75" x14ac:dyDescent="0.25">
      <c r="A36" s="10">
        <v>35</v>
      </c>
      <c r="B36" s="11">
        <v>45108</v>
      </c>
      <c r="C36" s="12" t="s">
        <v>51</v>
      </c>
      <c r="D36" s="13" t="s">
        <v>16</v>
      </c>
      <c r="E36" s="13">
        <f>VLOOKUP(F36,[1]Hulpblad!C$6:D$36,2,0)</f>
        <v>1.85</v>
      </c>
      <c r="F36" s="24">
        <v>47</v>
      </c>
      <c r="G36" s="15">
        <f t="shared" si="0"/>
        <v>1.88</v>
      </c>
      <c r="H36" s="25">
        <v>31</v>
      </c>
      <c r="I36" s="26">
        <v>4</v>
      </c>
      <c r="J36" s="16">
        <f t="shared" si="1"/>
        <v>65.957446808510639</v>
      </c>
      <c r="K36" s="27">
        <v>52</v>
      </c>
      <c r="L36" s="28">
        <v>15</v>
      </c>
      <c r="M36" s="18">
        <f t="shared" si="2"/>
        <v>110.63829787234043</v>
      </c>
      <c r="N36" s="18">
        <f t="shared" si="3"/>
        <v>83</v>
      </c>
      <c r="O36" s="19">
        <f t="shared" si="4"/>
        <v>1.66</v>
      </c>
      <c r="P36" s="20">
        <f t="shared" si="5"/>
        <v>88.297872340425528</v>
      </c>
      <c r="Q36" s="21">
        <f t="shared" si="6"/>
        <v>88</v>
      </c>
      <c r="R36" s="22"/>
    </row>
    <row r="37" spans="1:18" ht="15.75" x14ac:dyDescent="0.25">
      <c r="A37" s="10">
        <v>36</v>
      </c>
      <c r="B37" s="11">
        <v>45103</v>
      </c>
      <c r="C37" s="12" t="s">
        <v>52</v>
      </c>
      <c r="D37" s="13" t="s">
        <v>16</v>
      </c>
      <c r="E37" s="13">
        <f>VLOOKUP(F37,[1]Hulpblad!C$6:D$36,2,0)</f>
        <v>3.75</v>
      </c>
      <c r="F37" s="24">
        <v>80</v>
      </c>
      <c r="G37" s="15">
        <f t="shared" si="0"/>
        <v>3.2</v>
      </c>
      <c r="H37" s="25">
        <v>60</v>
      </c>
      <c r="I37" s="26">
        <v>7</v>
      </c>
      <c r="J37" s="16">
        <f t="shared" si="1"/>
        <v>75</v>
      </c>
      <c r="K37" s="27">
        <v>72</v>
      </c>
      <c r="L37" s="28">
        <v>9</v>
      </c>
      <c r="M37" s="18">
        <f t="shared" si="2"/>
        <v>90</v>
      </c>
      <c r="N37" s="18">
        <f t="shared" si="3"/>
        <v>132</v>
      </c>
      <c r="O37" s="19">
        <f t="shared" si="4"/>
        <v>2.64</v>
      </c>
      <c r="P37" s="20">
        <f t="shared" si="5"/>
        <v>82.5</v>
      </c>
      <c r="Q37" s="21">
        <f t="shared" si="6"/>
        <v>82</v>
      </c>
      <c r="R37" s="22"/>
    </row>
    <row r="38" spans="1:18" x14ac:dyDescent="0.25">
      <c r="A38" s="10">
        <v>37</v>
      </c>
      <c r="B38" s="11">
        <v>45103</v>
      </c>
      <c r="C38" s="12" t="s">
        <v>53</v>
      </c>
      <c r="D38" s="13" t="s">
        <v>16</v>
      </c>
      <c r="E38" s="13">
        <f>VLOOKUP(F38,[1]Hulpblad!C$6:D$36,2,0)</f>
        <v>1.85</v>
      </c>
      <c r="F38" s="24">
        <v>47</v>
      </c>
      <c r="G38" s="15">
        <f t="shared" si="0"/>
        <v>1.88</v>
      </c>
      <c r="H38" s="16">
        <v>35</v>
      </c>
      <c r="I38" s="16">
        <v>6</v>
      </c>
      <c r="J38" s="16">
        <f t="shared" si="1"/>
        <v>74.468085106382972</v>
      </c>
      <c r="K38" s="17">
        <v>42</v>
      </c>
      <c r="L38" s="10">
        <v>8</v>
      </c>
      <c r="M38" s="18">
        <f t="shared" si="2"/>
        <v>89.361702127659569</v>
      </c>
      <c r="N38" s="18">
        <f t="shared" si="3"/>
        <v>77</v>
      </c>
      <c r="O38" s="19">
        <f t="shared" si="4"/>
        <v>1.54</v>
      </c>
      <c r="P38" s="20">
        <f t="shared" si="5"/>
        <v>81.914893617021278</v>
      </c>
      <c r="Q38" s="21">
        <f t="shared" si="6"/>
        <v>81</v>
      </c>
      <c r="R38" s="22"/>
    </row>
    <row r="39" spans="1:18" x14ac:dyDescent="0.25">
      <c r="A39" s="10">
        <v>38</v>
      </c>
      <c r="B39" s="11">
        <v>45096</v>
      </c>
      <c r="C39" s="12" t="s">
        <v>54</v>
      </c>
      <c r="D39" s="13" t="s">
        <v>16</v>
      </c>
      <c r="E39" s="13">
        <f>VLOOKUP(F39,[1]Hulpblad!C$6:D$36,2,0)</f>
        <v>2.37</v>
      </c>
      <c r="F39" s="24">
        <v>56</v>
      </c>
      <c r="G39" s="15">
        <f t="shared" si="0"/>
        <v>2.2400000000000002</v>
      </c>
      <c r="H39" s="16">
        <v>55</v>
      </c>
      <c r="I39" s="16">
        <v>12</v>
      </c>
      <c r="J39" s="16">
        <f t="shared" si="1"/>
        <v>98.214285714285708</v>
      </c>
      <c r="K39" s="17">
        <v>34</v>
      </c>
      <c r="L39" s="10">
        <v>10</v>
      </c>
      <c r="M39" s="18">
        <f t="shared" si="2"/>
        <v>60.714285714285708</v>
      </c>
      <c r="N39" s="18">
        <f t="shared" si="3"/>
        <v>89</v>
      </c>
      <c r="O39" s="19">
        <f t="shared" si="4"/>
        <v>1.78</v>
      </c>
      <c r="P39" s="20">
        <f t="shared" si="5"/>
        <v>79.464285714285708</v>
      </c>
      <c r="Q39" s="21">
        <f t="shared" si="6"/>
        <v>79</v>
      </c>
      <c r="R39" s="22">
        <v>52</v>
      </c>
    </row>
    <row r="40" spans="1:18" ht="15.75" x14ac:dyDescent="0.25">
      <c r="A40" s="10">
        <v>39</v>
      </c>
      <c r="B40" s="11">
        <v>45096</v>
      </c>
      <c r="C40" s="12" t="s">
        <v>55</v>
      </c>
      <c r="D40" s="13" t="s">
        <v>16</v>
      </c>
      <c r="E40" s="13">
        <f>VLOOKUP(F40,[1]Hulpblad!C$6:D$36,2,0)</f>
        <v>1.85</v>
      </c>
      <c r="F40" s="24">
        <v>47</v>
      </c>
      <c r="G40" s="15">
        <f t="shared" si="0"/>
        <v>1.88</v>
      </c>
      <c r="H40" s="25">
        <v>39</v>
      </c>
      <c r="I40" s="26">
        <v>8</v>
      </c>
      <c r="J40" s="16">
        <f t="shared" si="1"/>
        <v>82.978723404255319</v>
      </c>
      <c r="K40" s="27">
        <v>31</v>
      </c>
      <c r="L40" s="28">
        <v>20</v>
      </c>
      <c r="M40" s="18">
        <f t="shared" si="2"/>
        <v>65.957446808510639</v>
      </c>
      <c r="N40" s="18">
        <f t="shared" si="3"/>
        <v>70</v>
      </c>
      <c r="O40" s="19">
        <f t="shared" si="4"/>
        <v>1.4</v>
      </c>
      <c r="P40" s="20">
        <f t="shared" si="5"/>
        <v>74.468085106382972</v>
      </c>
      <c r="Q40" s="21">
        <f t="shared" si="6"/>
        <v>74</v>
      </c>
      <c r="R40" s="22">
        <v>45</v>
      </c>
    </row>
    <row r="41" spans="1:18" ht="15.75" x14ac:dyDescent="0.25">
      <c r="A41" s="10">
        <v>40</v>
      </c>
      <c r="B41" s="11">
        <v>45106</v>
      </c>
      <c r="C41" s="12" t="s">
        <v>56</v>
      </c>
      <c r="D41" s="13" t="s">
        <v>16</v>
      </c>
      <c r="E41" s="13">
        <f>VLOOKUP(F41,[1]Hulpblad!C$6:D$36,2,0)</f>
        <v>2.12</v>
      </c>
      <c r="F41" s="24">
        <v>52</v>
      </c>
      <c r="G41" s="15">
        <f t="shared" si="0"/>
        <v>2.08</v>
      </c>
      <c r="H41" s="25">
        <v>44</v>
      </c>
      <c r="I41" s="26">
        <v>10</v>
      </c>
      <c r="J41" s="16">
        <f t="shared" si="1"/>
        <v>84.615384615384613</v>
      </c>
      <c r="K41" s="27">
        <v>33</v>
      </c>
      <c r="L41" s="28">
        <v>6</v>
      </c>
      <c r="M41" s="18">
        <f t="shared" si="2"/>
        <v>63.46153846153846</v>
      </c>
      <c r="N41" s="18">
        <f t="shared" si="3"/>
        <v>77</v>
      </c>
      <c r="O41" s="19">
        <f t="shared" si="4"/>
        <v>1.54</v>
      </c>
      <c r="P41" s="20">
        <f t="shared" si="5"/>
        <v>74.038461538461547</v>
      </c>
      <c r="Q41" s="21">
        <f t="shared" si="6"/>
        <v>74</v>
      </c>
      <c r="R41" s="22">
        <v>50</v>
      </c>
    </row>
    <row r="42" spans="1:18" ht="15.75" x14ac:dyDescent="0.25">
      <c r="A42" s="10">
        <v>41</v>
      </c>
      <c r="B42" s="11">
        <v>45103</v>
      </c>
      <c r="C42" s="12" t="s">
        <v>57</v>
      </c>
      <c r="D42" s="13" t="s">
        <v>16</v>
      </c>
      <c r="E42" s="13">
        <f>VLOOKUP(F42,[1]Hulpblad!C$6:D$36,2,0)</f>
        <v>1.85</v>
      </c>
      <c r="F42" s="24">
        <v>47</v>
      </c>
      <c r="G42" s="15">
        <f t="shared" si="0"/>
        <v>1.88</v>
      </c>
      <c r="H42" s="25">
        <v>26</v>
      </c>
      <c r="I42" s="26">
        <v>4</v>
      </c>
      <c r="J42" s="16">
        <f t="shared" si="1"/>
        <v>55.319148936170215</v>
      </c>
      <c r="K42" s="27">
        <v>43</v>
      </c>
      <c r="L42" s="28">
        <v>8</v>
      </c>
      <c r="M42" s="18">
        <f t="shared" si="2"/>
        <v>91.489361702127653</v>
      </c>
      <c r="N42" s="18">
        <f t="shared" si="3"/>
        <v>69</v>
      </c>
      <c r="O42" s="19">
        <f t="shared" si="4"/>
        <v>1.38</v>
      </c>
      <c r="P42" s="20">
        <f t="shared" si="5"/>
        <v>73.40425531914893</v>
      </c>
      <c r="Q42" s="21">
        <f t="shared" si="6"/>
        <v>73</v>
      </c>
      <c r="R42" s="22">
        <v>45</v>
      </c>
    </row>
    <row r="43" spans="1:18" x14ac:dyDescent="0.25">
      <c r="A43" s="10">
        <v>42</v>
      </c>
      <c r="B43" s="11">
        <v>45106</v>
      </c>
      <c r="C43" s="12" t="s">
        <v>58</v>
      </c>
      <c r="D43" s="13" t="s">
        <v>16</v>
      </c>
      <c r="E43" s="13">
        <f>VLOOKUP(F43,[1]Hulpblad!C$6:D$36,2,0)</f>
        <v>1.85</v>
      </c>
      <c r="F43" s="24">
        <v>47</v>
      </c>
      <c r="G43" s="15">
        <f t="shared" si="0"/>
        <v>1.88</v>
      </c>
      <c r="H43" s="32">
        <v>35</v>
      </c>
      <c r="I43" s="32">
        <v>6</v>
      </c>
      <c r="J43" s="16">
        <f t="shared" si="1"/>
        <v>74.468085106382972</v>
      </c>
      <c r="K43" s="34">
        <v>34</v>
      </c>
      <c r="L43" s="35">
        <v>7</v>
      </c>
      <c r="M43" s="18">
        <f t="shared" si="2"/>
        <v>72.340425531914903</v>
      </c>
      <c r="N43" s="10">
        <f t="shared" si="3"/>
        <v>69</v>
      </c>
      <c r="O43" s="19">
        <f t="shared" si="4"/>
        <v>1.38</v>
      </c>
      <c r="P43" s="20">
        <f t="shared" si="5"/>
        <v>73.40425531914893</v>
      </c>
      <c r="Q43" s="21">
        <f t="shared" si="6"/>
        <v>73</v>
      </c>
      <c r="R43" s="22">
        <v>45</v>
      </c>
    </row>
    <row r="44" spans="1:18" ht="15.75" x14ac:dyDescent="0.25">
      <c r="A44" s="10">
        <v>43</v>
      </c>
      <c r="B44" s="11">
        <v>45092</v>
      </c>
      <c r="C44" s="12" t="s">
        <v>59</v>
      </c>
      <c r="D44" s="13" t="s">
        <v>16</v>
      </c>
      <c r="E44" s="13">
        <f>VLOOKUP(F44,[1]Hulpblad!C$6:D$36,2,0)</f>
        <v>1.85</v>
      </c>
      <c r="F44" s="24">
        <v>47</v>
      </c>
      <c r="G44" s="15">
        <f t="shared" si="0"/>
        <v>1.88</v>
      </c>
      <c r="H44" s="25">
        <v>33</v>
      </c>
      <c r="I44" s="26">
        <v>5</v>
      </c>
      <c r="J44" s="16">
        <f t="shared" si="1"/>
        <v>70.212765957446805</v>
      </c>
      <c r="K44" s="27">
        <v>33</v>
      </c>
      <c r="L44" s="28">
        <v>11</v>
      </c>
      <c r="M44" s="18">
        <f t="shared" si="2"/>
        <v>70.212765957446805</v>
      </c>
      <c r="N44" s="18">
        <f t="shared" si="3"/>
        <v>66</v>
      </c>
      <c r="O44" s="19">
        <f t="shared" si="4"/>
        <v>1.32</v>
      </c>
      <c r="P44" s="20">
        <f t="shared" si="5"/>
        <v>70.21276595744682</v>
      </c>
      <c r="Q44" s="21">
        <f t="shared" si="6"/>
        <v>70</v>
      </c>
      <c r="R44" s="22">
        <v>45</v>
      </c>
    </row>
    <row r="45" spans="1:18" ht="15.75" x14ac:dyDescent="0.25">
      <c r="A45" s="10">
        <v>44</v>
      </c>
      <c r="B45" s="11">
        <v>45108</v>
      </c>
      <c r="C45" s="12" t="s">
        <v>60</v>
      </c>
      <c r="D45" s="13" t="s">
        <v>16</v>
      </c>
      <c r="E45" s="13">
        <f>VLOOKUP(F45,[1]Hulpblad!C$6:D$36,2,0)</f>
        <v>2.87</v>
      </c>
      <c r="F45" s="24">
        <v>64</v>
      </c>
      <c r="G45" s="15">
        <f t="shared" si="0"/>
        <v>2.56</v>
      </c>
      <c r="H45" s="25">
        <v>47</v>
      </c>
      <c r="I45" s="26">
        <v>12</v>
      </c>
      <c r="J45" s="16">
        <f t="shared" si="1"/>
        <v>73.4375</v>
      </c>
      <c r="K45" s="27">
        <v>39</v>
      </c>
      <c r="L45" s="28">
        <v>9</v>
      </c>
      <c r="M45" s="18">
        <f t="shared" si="2"/>
        <v>60.9375</v>
      </c>
      <c r="N45" s="18">
        <f t="shared" si="3"/>
        <v>86</v>
      </c>
      <c r="O45" s="19">
        <f t="shared" si="4"/>
        <v>1.72</v>
      </c>
      <c r="P45" s="20">
        <f t="shared" si="5"/>
        <v>67.1875</v>
      </c>
      <c r="Q45" s="21">
        <f t="shared" si="6"/>
        <v>67</v>
      </c>
      <c r="R45" s="22">
        <v>60</v>
      </c>
    </row>
    <row r="46" spans="1:18" ht="15.75" x14ac:dyDescent="0.25">
      <c r="A46" s="10">
        <v>45</v>
      </c>
      <c r="B46" s="11">
        <v>45108</v>
      </c>
      <c r="C46" s="12" t="s">
        <v>61</v>
      </c>
      <c r="D46" s="13" t="s">
        <v>16</v>
      </c>
      <c r="E46" s="13">
        <f>VLOOKUP(F46,[1]Hulpblad!C$6:D$36,2,0)</f>
        <v>2.12</v>
      </c>
      <c r="F46" s="24">
        <v>52</v>
      </c>
      <c r="G46" s="15">
        <f t="shared" si="0"/>
        <v>2.08</v>
      </c>
      <c r="H46" s="25">
        <v>35</v>
      </c>
      <c r="I46" s="26">
        <v>6</v>
      </c>
      <c r="J46" s="16">
        <f t="shared" si="1"/>
        <v>67.307692307692307</v>
      </c>
      <c r="K46" s="27">
        <v>32</v>
      </c>
      <c r="L46" s="28">
        <v>8</v>
      </c>
      <c r="M46" s="18">
        <f t="shared" si="2"/>
        <v>61.53846153846154</v>
      </c>
      <c r="N46" s="18">
        <f t="shared" si="3"/>
        <v>67</v>
      </c>
      <c r="O46" s="19">
        <f t="shared" si="4"/>
        <v>1.34</v>
      </c>
      <c r="P46" s="20">
        <f t="shared" si="5"/>
        <v>64.423076923076934</v>
      </c>
      <c r="Q46" s="21">
        <f t="shared" si="6"/>
        <v>64</v>
      </c>
      <c r="R46" s="22">
        <v>50</v>
      </c>
    </row>
    <row r="47" spans="1:18" x14ac:dyDescent="0.25">
      <c r="A47" s="10">
        <v>46</v>
      </c>
      <c r="B47" s="11">
        <v>45106</v>
      </c>
      <c r="C47" s="12" t="s">
        <v>62</v>
      </c>
      <c r="D47" s="13" t="s">
        <v>16</v>
      </c>
      <c r="E47" s="13">
        <f>VLOOKUP(F47,[1]Hulpblad!C$6:D$36,2,0)</f>
        <v>2.62</v>
      </c>
      <c r="F47" s="24">
        <v>60</v>
      </c>
      <c r="G47" s="15">
        <f t="shared" si="0"/>
        <v>2.4</v>
      </c>
      <c r="H47" s="16">
        <v>44</v>
      </c>
      <c r="I47" s="16">
        <v>10</v>
      </c>
      <c r="J47" s="16">
        <f t="shared" si="1"/>
        <v>73.333333333333329</v>
      </c>
      <c r="K47" s="17">
        <v>24</v>
      </c>
      <c r="L47" s="10">
        <v>7</v>
      </c>
      <c r="M47" s="18">
        <f t="shared" si="2"/>
        <v>40</v>
      </c>
      <c r="N47" s="18">
        <f t="shared" si="3"/>
        <v>68</v>
      </c>
      <c r="O47" s="19">
        <f t="shared" si="4"/>
        <v>1.36</v>
      </c>
      <c r="P47" s="20">
        <f t="shared" si="5"/>
        <v>56.666666666666679</v>
      </c>
      <c r="Q47" s="21">
        <f t="shared" si="6"/>
        <v>56</v>
      </c>
      <c r="R47" s="22">
        <v>52</v>
      </c>
    </row>
    <row r="48" spans="1:18" ht="15.75" x14ac:dyDescent="0.25">
      <c r="A48" s="10">
        <v>47</v>
      </c>
      <c r="B48" s="11">
        <v>45106</v>
      </c>
      <c r="C48" s="12" t="s">
        <v>63</v>
      </c>
      <c r="D48" s="13" t="s">
        <v>16</v>
      </c>
      <c r="E48" s="13">
        <f>VLOOKUP(F48,[1]Hulpblad!C$6:D$36,2,0)</f>
        <v>2.62</v>
      </c>
      <c r="F48" s="24">
        <v>60</v>
      </c>
      <c r="G48" s="15">
        <f t="shared" si="0"/>
        <v>2.4</v>
      </c>
      <c r="H48" s="25">
        <v>38</v>
      </c>
      <c r="I48" s="26">
        <v>6</v>
      </c>
      <c r="J48" s="16">
        <f t="shared" si="1"/>
        <v>63.333333333333329</v>
      </c>
      <c r="K48" s="27">
        <v>25</v>
      </c>
      <c r="L48" s="28">
        <v>4</v>
      </c>
      <c r="M48" s="18">
        <f t="shared" si="2"/>
        <v>41.666666666666671</v>
      </c>
      <c r="N48" s="18">
        <f t="shared" si="3"/>
        <v>63</v>
      </c>
      <c r="O48" s="19">
        <f t="shared" si="4"/>
        <v>1.26</v>
      </c>
      <c r="P48" s="20">
        <f t="shared" si="5"/>
        <v>52.5</v>
      </c>
      <c r="Q48" s="21">
        <f t="shared" si="6"/>
        <v>52</v>
      </c>
      <c r="R48" s="22">
        <v>52</v>
      </c>
    </row>
  </sheetData>
  <conditionalFormatting sqref="P2:Q48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2023-07-03T07:41:13Z</cp:lastPrinted>
  <dcterms:created xsi:type="dcterms:W3CDTF">2023-07-03T07:36:12Z</dcterms:created>
  <dcterms:modified xsi:type="dcterms:W3CDTF">2023-07-03T07:58:05Z</dcterms:modified>
</cp:coreProperties>
</file>