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Harmonie WS Libre/"/>
    </mc:Choice>
  </mc:AlternateContent>
  <xr:revisionPtr revIDLastSave="16" documentId="8_{B52CDECE-0300-4F8C-A5C2-6D2E9226800B}" xr6:coauthVersionLast="47" xr6:coauthVersionMax="47" xr10:uidLastSave="{39AAFB59-08B1-4BCA-A5E1-7FCF559CD577}"/>
  <bookViews>
    <workbookView xWindow="-120" yWindow="-120" windowWidth="21840" windowHeight="13140" xr2:uid="{BB682642-8596-4BD2-9678-5DF1954D607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1" l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E12" i="1"/>
  <c r="N11" i="1"/>
  <c r="O11" i="1" s="1"/>
  <c r="P11" i="1" s="1"/>
  <c r="Q11" i="1" s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  <c r="P29" i="1" l="1"/>
  <c r="Q29" i="1" s="1"/>
</calcChain>
</file>

<file path=xl/sharedStrings.xml><?xml version="1.0" encoding="utf-8"?>
<sst xmlns="http://schemas.openxmlformats.org/spreadsheetml/2006/main" count="84" uniqueCount="51">
  <si>
    <t>Datum</t>
  </si>
  <si>
    <t>GROEP A</t>
  </si>
  <si>
    <t>Moyenne</t>
  </si>
  <si>
    <t>te maken caramboles</t>
  </si>
  <si>
    <t>rating getal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</si>
  <si>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</si>
  <si>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</si>
  <si>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</si>
  <si>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</si>
  <si>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</si>
  <si>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</si>
  <si>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</si>
  <si>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</si>
  <si>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</si>
  <si>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</si>
  <si>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Roelie Doornbos</t>
  </si>
  <si>
    <t>A</t>
  </si>
  <si>
    <t>Ton Been</t>
  </si>
  <si>
    <t>Willie Siemens</t>
  </si>
  <si>
    <t>Geiko Reder</t>
  </si>
  <si>
    <t>Henk Mathijssen</t>
  </si>
  <si>
    <t>Jan Sietsma</t>
  </si>
  <si>
    <t>Richart Kant</t>
  </si>
  <si>
    <t>Ronnie Berg</t>
  </si>
  <si>
    <t>Ron Eissen</t>
  </si>
  <si>
    <t>Jan Poot</t>
  </si>
  <si>
    <t>Siep Ziesling</t>
  </si>
  <si>
    <t>Tjaad Schaub</t>
  </si>
  <si>
    <t>Henk Bos</t>
  </si>
  <si>
    <t>Kasper Sturre</t>
  </si>
  <si>
    <t>Eiso Kleefman</t>
  </si>
  <si>
    <t>MarinusTapilatu</t>
  </si>
  <si>
    <t>Geert Greving</t>
  </si>
  <si>
    <t>Anton Senneker</t>
  </si>
  <si>
    <t>Eefke Robs</t>
  </si>
  <si>
    <t>Klaas Boven</t>
  </si>
  <si>
    <t>Bernard Bos</t>
  </si>
  <si>
    <t>Jan Olsder</t>
  </si>
  <si>
    <t>Piet Bouwman</t>
  </si>
  <si>
    <t>Lucas Bronsema</t>
  </si>
  <si>
    <t>Willem Reilink</t>
  </si>
  <si>
    <t>Stinus Sluiter</t>
  </si>
  <si>
    <t>Wolter Eling</t>
  </si>
  <si>
    <t>Pieter Huizeling</t>
  </si>
  <si>
    <t>Cees Doornbos</t>
  </si>
  <si>
    <t>Roelof Eefting</t>
  </si>
  <si>
    <t>Jos Bouwmeester</t>
  </si>
  <si>
    <t>Siep Mellema</t>
  </si>
  <si>
    <t>Piet van Oosten</t>
  </si>
  <si>
    <t>Derk Jan v/d Laan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</si>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</sst>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[$-413]General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9CC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6" fontId="8" fillId="0" borderId="0" applyBorder="0" applyProtection="0"/>
    <xf numFmtId="0" fontId="9" fillId="0" borderId="0" applyNumberFormat="0" applyBorder="0" applyProtection="0"/>
  </cellStyleXfs>
  <cellXfs count="32">
    <xf numFmtId="0" fontId="0" fillId="0" borderId="0" xfId="0"/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textRotation="90"/>
    </xf>
    <xf numFmtId="0" fontId="2" fillId="2" borderId="1" xfId="0" applyFont="1" applyFill="1" applyBorder="1" applyAlignment="1" applyProtection="1">
      <alignment horizontal="center" textRotation="90"/>
      <protection locked="0"/>
    </xf>
    <xf numFmtId="0" fontId="2" fillId="0" borderId="1" xfId="0" applyFont="1" applyBorder="1" applyAlignment="1" applyProtection="1">
      <alignment horizontal="center" textRotation="90"/>
      <protection locked="0"/>
    </xf>
    <xf numFmtId="0" fontId="2" fillId="0" borderId="1" xfId="0" applyFont="1" applyBorder="1" applyAlignment="1">
      <alignment horizontal="center" textRotation="90"/>
    </xf>
    <xf numFmtId="2" fontId="2" fillId="0" borderId="1" xfId="0" applyNumberFormat="1" applyFont="1" applyBorder="1" applyAlignment="1">
      <alignment horizontal="right" textRotation="90"/>
    </xf>
    <xf numFmtId="164" fontId="2" fillId="0" borderId="2" xfId="0" applyNumberFormat="1" applyFont="1" applyBorder="1" applyAlignment="1">
      <alignment horizontal="center" textRotation="90"/>
    </xf>
    <xf numFmtId="0" fontId="5" fillId="0" borderId="3" xfId="0" applyFont="1" applyBorder="1" applyAlignment="1">
      <alignment textRotation="90"/>
    </xf>
    <xf numFmtId="0" fontId="2" fillId="0" borderId="3" xfId="0" applyFont="1" applyBorder="1" applyAlignment="1" applyProtection="1">
      <alignment horizontal="center" textRotation="90"/>
      <protection locked="0"/>
    </xf>
    <xf numFmtId="0" fontId="6" fillId="0" borderId="1" xfId="0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/>
      <protection locked="0"/>
    </xf>
    <xf numFmtId="0" fontId="7" fillId="3" borderId="3" xfId="0" applyFont="1" applyFill="1" applyBorder="1" applyProtection="1">
      <protection locked="0"/>
    </xf>
    <xf numFmtId="166" fontId="0" fillId="0" borderId="1" xfId="1" applyFont="1" applyBorder="1" applyAlignment="1" applyProtection="1">
      <alignment horizontal="center"/>
    </xf>
    <xf numFmtId="2" fontId="7" fillId="0" borderId="3" xfId="2" applyNumberFormat="1" applyFont="1" applyBorder="1" applyAlignment="1" applyProtection="1">
      <alignment horizontal="center"/>
    </xf>
    <xf numFmtId="166" fontId="0" fillId="4" borderId="3" xfId="1" applyFont="1" applyFill="1" applyBorder="1" applyAlignment="1" applyProtection="1">
      <alignment horizontal="center"/>
      <protection locked="0"/>
    </xf>
    <xf numFmtId="2" fontId="6" fillId="0" borderId="1" xfId="2" applyNumberFormat="1" applyFont="1" applyBorder="1" applyAlignment="1" applyProtection="1">
      <alignment horizontal="center"/>
    </xf>
    <xf numFmtId="1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164" fontId="6" fillId="0" borderId="2" xfId="0" applyNumberFormat="1" applyFont="1" applyBorder="1"/>
    <xf numFmtId="1" fontId="6" fillId="0" borderId="3" xfId="0" applyNumberFormat="1" applyFont="1" applyBorder="1"/>
    <xf numFmtId="0" fontId="1" fillId="0" borderId="3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7" fillId="5" borderId="3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/>
    <xf numFmtId="0" fontId="10" fillId="0" borderId="3" xfId="0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</cellXfs>
  <cellStyles count="3">
    <cellStyle name="Excel Built-in Normal" xfId="1" xr:uid="{6210B047-D41E-4440-A03F-37124F811111}"/>
    <cellStyle name="Standaard" xfId="0" builtinId="0"/>
    <cellStyle name="Standaard 2" xfId="2" xr:uid="{ED433B57-2FDC-4644-A7D4-A21156B300ED}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04CA0-1D36-4F00-A9C6-3F270FCBA115}">
  <sheetPr>
    <pageSetUpPr fitToPage="1"/>
  </sheetPr>
  <dimension ref="A1:R35"/>
  <sheetViews>
    <sheetView tabSelected="1" workbookViewId="0">
      <selection activeCell="W29" sqref="W29"/>
    </sheetView>
  </sheetViews>
  <sheetFormatPr defaultRowHeight="15" x14ac:dyDescent="0.25"/>
  <cols>
    <col min="1" max="1" width="3.28515625" bestFit="1" customWidth="1"/>
    <col min="2" max="2" width="8.42578125" bestFit="1" customWidth="1"/>
    <col min="3" max="3" width="20.7109375" bestFit="1" customWidth="1"/>
    <col min="4" max="4" width="2.28515625" bestFit="1" customWidth="1"/>
    <col min="5" max="5" width="4.7109375" bestFit="1" customWidth="1"/>
    <col min="6" max="6" width="4.140625" bestFit="1" customWidth="1"/>
    <col min="7" max="7" width="5" bestFit="1" customWidth="1"/>
    <col min="8" max="9" width="4.140625" bestFit="1" customWidth="1"/>
    <col min="10" max="10" width="4.42578125" bestFit="1" customWidth="1"/>
    <col min="11" max="12" width="4.140625" bestFit="1" customWidth="1"/>
    <col min="13" max="14" width="4.42578125" bestFit="1" customWidth="1"/>
    <col min="15" max="15" width="5" bestFit="1" customWidth="1"/>
    <col min="16" max="16" width="8.42578125" bestFit="1" customWidth="1"/>
    <col min="17" max="17" width="4.42578125" bestFit="1" customWidth="1"/>
    <col min="18" max="18" width="4.140625" bestFit="1" customWidth="1"/>
  </cols>
  <sheetData>
    <row r="1" spans="1:18" ht="135" x14ac:dyDescent="0.35">
      <c r="A1" s="1"/>
      <c r="B1" s="1" t="s">
        <v>0</v>
      </c>
      <c r="C1" s="2" t="s">
        <v>1</v>
      </c>
      <c r="D1" s="3"/>
      <c r="E1" s="4" t="s">
        <v>2</v>
      </c>
      <c r="F1" s="5" t="s">
        <v>3</v>
      </c>
      <c r="G1" s="4" t="s">
        <v>4</v>
      </c>
      <c r="H1" s="6" t="s">
        <v>5</v>
      </c>
      <c r="I1" s="6" t="s">
        <v>6</v>
      </c>
      <c r="J1" s="7" t="s">
        <v>7</v>
      </c>
      <c r="K1" s="6" t="s">
        <v>8</v>
      </c>
      <c r="L1" s="6" t="s">
        <v>9</v>
      </c>
      <c r="M1" s="7" t="s">
        <v>10</v>
      </c>
      <c r="N1" s="7" t="s">
        <v>11</v>
      </c>
      <c r="O1" s="8" t="s">
        <v>12</v>
      </c>
      <c r="P1" s="9" t="s">
        <v>13</v>
      </c>
      <c r="Q1" s="10" t="s">
        <v>14</v>
      </c>
      <c r="R1" s="11" t="s">
        <v>50</v>
      </c>
    </row>
    <row r="2" spans="1:18" x14ac:dyDescent="0.25">
      <c r="A2" s="12">
        <v>1</v>
      </c>
      <c r="B2" s="13">
        <v>44530</v>
      </c>
      <c r="C2" s="14" t="s">
        <v>15</v>
      </c>
      <c r="D2" s="15" t="s">
        <v>16</v>
      </c>
      <c r="E2" s="16" t="e">
        <f>VLOOKUP(F2,X$2:Y29,2)</f>
        <v>#N/A</v>
      </c>
      <c r="F2" s="17">
        <v>42</v>
      </c>
      <c r="G2" s="18">
        <f t="shared" ref="G2:G35" si="0">F2/25</f>
        <v>1.68</v>
      </c>
      <c r="H2" s="12">
        <v>74</v>
      </c>
      <c r="I2" s="12">
        <v>12</v>
      </c>
      <c r="J2" s="19">
        <f t="shared" ref="J2:J35" si="1">H2/F2*100</f>
        <v>176.19047619047618</v>
      </c>
      <c r="K2" s="12">
        <v>40</v>
      </c>
      <c r="L2" s="12">
        <v>4</v>
      </c>
      <c r="M2" s="19">
        <f t="shared" ref="M2:M35" si="2">K2/F2*100</f>
        <v>95.238095238095227</v>
      </c>
      <c r="N2" s="20">
        <f t="shared" ref="N2:N35" si="3">H2+K2</f>
        <v>114</v>
      </c>
      <c r="O2" s="21">
        <f t="shared" ref="O2:O35" si="4">N2/50</f>
        <v>2.2799999999999998</v>
      </c>
      <c r="P2" s="22">
        <f t="shared" ref="P2:P35" si="5">O2/G2*100</f>
        <v>135.71428571428569</v>
      </c>
      <c r="Q2" s="23">
        <f t="shared" ref="Q2:Q35" si="6">ROUNDDOWN(P2,0)</f>
        <v>135</v>
      </c>
      <c r="R2" s="24">
        <v>45</v>
      </c>
    </row>
    <row r="3" spans="1:18" x14ac:dyDescent="0.25">
      <c r="A3" s="12">
        <v>2</v>
      </c>
      <c r="B3" s="13">
        <v>44530</v>
      </c>
      <c r="C3" s="25" t="s">
        <v>17</v>
      </c>
      <c r="D3" s="15" t="s">
        <v>16</v>
      </c>
      <c r="E3" s="16" t="e">
        <f>VLOOKUP(F3,X$2:Y30,2)</f>
        <v>#N/A</v>
      </c>
      <c r="F3" s="26">
        <v>56</v>
      </c>
      <c r="G3" s="18">
        <f t="shared" si="0"/>
        <v>2.2400000000000002</v>
      </c>
      <c r="H3" s="12">
        <v>81</v>
      </c>
      <c r="I3" s="12">
        <v>17</v>
      </c>
      <c r="J3" s="19">
        <f t="shared" si="1"/>
        <v>144.64285714285714</v>
      </c>
      <c r="K3" s="12">
        <v>55</v>
      </c>
      <c r="L3" s="12">
        <v>7</v>
      </c>
      <c r="M3" s="19">
        <f t="shared" si="2"/>
        <v>98.214285714285708</v>
      </c>
      <c r="N3" s="20">
        <f t="shared" si="3"/>
        <v>136</v>
      </c>
      <c r="O3" s="21">
        <f t="shared" si="4"/>
        <v>2.72</v>
      </c>
      <c r="P3" s="27">
        <f t="shared" si="5"/>
        <v>121.42857142857142</v>
      </c>
      <c r="Q3" s="23">
        <f t="shared" si="6"/>
        <v>121</v>
      </c>
      <c r="R3" s="24">
        <v>60</v>
      </c>
    </row>
    <row r="4" spans="1:18" x14ac:dyDescent="0.25">
      <c r="A4" s="12">
        <v>3</v>
      </c>
      <c r="B4" s="13">
        <v>44531</v>
      </c>
      <c r="C4" s="25" t="s">
        <v>18</v>
      </c>
      <c r="D4" s="15" t="s">
        <v>16</v>
      </c>
      <c r="E4" s="16" t="e">
        <f>VLOOKUP(F4,X$2:Y31,2)</f>
        <v>#N/A</v>
      </c>
      <c r="F4" s="26">
        <v>60</v>
      </c>
      <c r="G4" s="18">
        <f t="shared" si="0"/>
        <v>2.4</v>
      </c>
      <c r="H4" s="12">
        <v>77</v>
      </c>
      <c r="I4" s="12">
        <v>12</v>
      </c>
      <c r="J4" s="19">
        <f t="shared" si="1"/>
        <v>128.33333333333334</v>
      </c>
      <c r="K4" s="12">
        <v>64</v>
      </c>
      <c r="L4" s="12">
        <v>15</v>
      </c>
      <c r="M4" s="19">
        <f t="shared" si="2"/>
        <v>106.66666666666667</v>
      </c>
      <c r="N4" s="20">
        <f t="shared" si="3"/>
        <v>141</v>
      </c>
      <c r="O4" s="21">
        <f t="shared" si="4"/>
        <v>2.82</v>
      </c>
      <c r="P4" s="27">
        <f t="shared" si="5"/>
        <v>117.5</v>
      </c>
      <c r="Q4" s="23">
        <f t="shared" si="6"/>
        <v>117</v>
      </c>
      <c r="R4" s="24"/>
    </row>
    <row r="5" spans="1:18" x14ac:dyDescent="0.25">
      <c r="A5" s="12">
        <v>4</v>
      </c>
      <c r="B5" s="13">
        <v>44534</v>
      </c>
      <c r="C5" s="25" t="s">
        <v>19</v>
      </c>
      <c r="D5" s="15" t="s">
        <v>16</v>
      </c>
      <c r="E5" s="16" t="e">
        <f>VLOOKUP(F5,X$2:Y32,2)</f>
        <v>#N/A</v>
      </c>
      <c r="F5" s="26">
        <v>42</v>
      </c>
      <c r="G5" s="18">
        <f t="shared" si="0"/>
        <v>1.68</v>
      </c>
      <c r="H5" s="12">
        <v>49</v>
      </c>
      <c r="I5" s="12">
        <v>8</v>
      </c>
      <c r="J5" s="19">
        <f t="shared" si="1"/>
        <v>116.66666666666667</v>
      </c>
      <c r="K5" s="12">
        <v>49</v>
      </c>
      <c r="L5" s="12">
        <v>8</v>
      </c>
      <c r="M5" s="19">
        <f t="shared" si="2"/>
        <v>116.66666666666667</v>
      </c>
      <c r="N5" s="20">
        <f t="shared" si="3"/>
        <v>98</v>
      </c>
      <c r="O5" s="21">
        <f t="shared" si="4"/>
        <v>1.96</v>
      </c>
      <c r="P5" s="27">
        <f t="shared" si="5"/>
        <v>116.66666666666667</v>
      </c>
      <c r="Q5" s="23">
        <f t="shared" si="6"/>
        <v>116</v>
      </c>
      <c r="R5" s="24"/>
    </row>
    <row r="6" spans="1:18" x14ac:dyDescent="0.25">
      <c r="A6" s="12">
        <v>5</v>
      </c>
      <c r="B6" s="13"/>
      <c r="C6" s="25" t="s">
        <v>20</v>
      </c>
      <c r="D6" s="15" t="s">
        <v>16</v>
      </c>
      <c r="E6" s="16" t="e">
        <f>VLOOKUP(F6,X$2:Y33,2)</f>
        <v>#N/A</v>
      </c>
      <c r="F6" s="26">
        <v>60</v>
      </c>
      <c r="G6" s="18">
        <f t="shared" si="0"/>
        <v>2.4</v>
      </c>
      <c r="H6" s="12">
        <v>87</v>
      </c>
      <c r="I6" s="12">
        <v>13</v>
      </c>
      <c r="J6" s="19">
        <f t="shared" si="1"/>
        <v>145</v>
      </c>
      <c r="K6" s="12">
        <v>52</v>
      </c>
      <c r="L6" s="12">
        <v>9</v>
      </c>
      <c r="M6" s="19">
        <f t="shared" si="2"/>
        <v>86.666666666666671</v>
      </c>
      <c r="N6" s="20">
        <f t="shared" si="3"/>
        <v>139</v>
      </c>
      <c r="O6" s="21">
        <f t="shared" si="4"/>
        <v>2.78</v>
      </c>
      <c r="P6" s="27">
        <f t="shared" si="5"/>
        <v>115.83333333333331</v>
      </c>
      <c r="Q6" s="23">
        <f t="shared" si="6"/>
        <v>115</v>
      </c>
      <c r="R6" s="24"/>
    </row>
    <row r="7" spans="1:18" x14ac:dyDescent="0.25">
      <c r="A7" s="12">
        <v>6</v>
      </c>
      <c r="B7" s="13">
        <v>44534</v>
      </c>
      <c r="C7" s="25" t="s">
        <v>21</v>
      </c>
      <c r="D7" s="15" t="s">
        <v>16</v>
      </c>
      <c r="E7" s="16" t="e">
        <f>VLOOKUP(F7,X$2:Y34,2)</f>
        <v>#N/A</v>
      </c>
      <c r="F7" s="26">
        <v>64</v>
      </c>
      <c r="G7" s="18">
        <f t="shared" si="0"/>
        <v>2.56</v>
      </c>
      <c r="H7" s="12">
        <v>90</v>
      </c>
      <c r="I7" s="12">
        <v>25</v>
      </c>
      <c r="J7" s="19">
        <f t="shared" si="1"/>
        <v>140.625</v>
      </c>
      <c r="K7" s="12">
        <v>56</v>
      </c>
      <c r="L7" s="12">
        <v>12</v>
      </c>
      <c r="M7" s="19">
        <f t="shared" si="2"/>
        <v>87.5</v>
      </c>
      <c r="N7" s="20">
        <f t="shared" si="3"/>
        <v>146</v>
      </c>
      <c r="O7" s="21">
        <f t="shared" si="4"/>
        <v>2.92</v>
      </c>
      <c r="P7" s="27">
        <f t="shared" si="5"/>
        <v>114.0625</v>
      </c>
      <c r="Q7" s="23">
        <f t="shared" si="6"/>
        <v>114</v>
      </c>
      <c r="R7" s="24"/>
    </row>
    <row r="8" spans="1:18" x14ac:dyDescent="0.25">
      <c r="A8" s="12">
        <v>7</v>
      </c>
      <c r="B8" s="13">
        <v>44527</v>
      </c>
      <c r="C8" s="25" t="s">
        <v>22</v>
      </c>
      <c r="D8" s="15" t="s">
        <v>16</v>
      </c>
      <c r="E8" s="16" t="e">
        <f>VLOOKUP(F8,X$2:Y35,2)</f>
        <v>#N/A</v>
      </c>
      <c r="F8" s="17">
        <v>68</v>
      </c>
      <c r="G8" s="18">
        <f t="shared" si="0"/>
        <v>2.72</v>
      </c>
      <c r="H8" s="12">
        <v>87</v>
      </c>
      <c r="I8" s="12">
        <v>13</v>
      </c>
      <c r="J8" s="19">
        <f t="shared" si="1"/>
        <v>127.94117647058823</v>
      </c>
      <c r="K8" s="12">
        <v>67</v>
      </c>
      <c r="L8" s="12">
        <v>13</v>
      </c>
      <c r="M8" s="19">
        <f t="shared" si="2"/>
        <v>98.529411764705884</v>
      </c>
      <c r="N8" s="20">
        <f t="shared" si="3"/>
        <v>154</v>
      </c>
      <c r="O8" s="21">
        <f t="shared" si="4"/>
        <v>3.08</v>
      </c>
      <c r="P8" s="27">
        <f t="shared" si="5"/>
        <v>113.23529411764706</v>
      </c>
      <c r="Q8" s="23">
        <f t="shared" si="6"/>
        <v>113</v>
      </c>
      <c r="R8" s="24"/>
    </row>
    <row r="9" spans="1:18" x14ac:dyDescent="0.25">
      <c r="A9" s="12">
        <v>8</v>
      </c>
      <c r="B9" s="13">
        <v>44534</v>
      </c>
      <c r="C9" s="25" t="s">
        <v>23</v>
      </c>
      <c r="D9" s="15" t="s">
        <v>16</v>
      </c>
      <c r="E9" s="16" t="e">
        <f>VLOOKUP(F9,X$2:Y36,2)</f>
        <v>#N/A</v>
      </c>
      <c r="F9" s="26">
        <v>47</v>
      </c>
      <c r="G9" s="18">
        <f t="shared" si="0"/>
        <v>1.88</v>
      </c>
      <c r="H9" s="12">
        <v>58</v>
      </c>
      <c r="I9" s="12">
        <v>12</v>
      </c>
      <c r="J9" s="19">
        <f t="shared" si="1"/>
        <v>123.40425531914893</v>
      </c>
      <c r="K9" s="12">
        <v>44</v>
      </c>
      <c r="L9" s="12">
        <v>8</v>
      </c>
      <c r="M9" s="19">
        <f t="shared" si="2"/>
        <v>93.61702127659575</v>
      </c>
      <c r="N9" s="20">
        <f t="shared" si="3"/>
        <v>102</v>
      </c>
      <c r="O9" s="21">
        <f t="shared" si="4"/>
        <v>2.04</v>
      </c>
      <c r="P9" s="27">
        <f t="shared" si="5"/>
        <v>108.51063829787235</v>
      </c>
      <c r="Q9" s="23">
        <f t="shared" si="6"/>
        <v>108</v>
      </c>
      <c r="R9" s="24"/>
    </row>
    <row r="10" spans="1:18" x14ac:dyDescent="0.25">
      <c r="A10" s="12">
        <v>9</v>
      </c>
      <c r="B10" s="13">
        <v>44531</v>
      </c>
      <c r="C10" s="25" t="s">
        <v>24</v>
      </c>
      <c r="D10" s="15" t="s">
        <v>16</v>
      </c>
      <c r="E10" s="16" t="e">
        <f>VLOOKUP(F10,X$2:Y37,2)</f>
        <v>#N/A</v>
      </c>
      <c r="F10" s="26">
        <v>45</v>
      </c>
      <c r="G10" s="18">
        <f t="shared" si="0"/>
        <v>1.8</v>
      </c>
      <c r="H10" s="12">
        <v>29</v>
      </c>
      <c r="I10" s="12">
        <v>4</v>
      </c>
      <c r="J10" s="19">
        <f t="shared" si="1"/>
        <v>64.444444444444443</v>
      </c>
      <c r="K10" s="12">
        <v>67</v>
      </c>
      <c r="L10" s="12">
        <v>12</v>
      </c>
      <c r="M10" s="19">
        <f t="shared" si="2"/>
        <v>148.88888888888889</v>
      </c>
      <c r="N10" s="20">
        <f t="shared" si="3"/>
        <v>96</v>
      </c>
      <c r="O10" s="21">
        <f t="shared" si="4"/>
        <v>1.92</v>
      </c>
      <c r="P10" s="27">
        <f t="shared" si="5"/>
        <v>106.66666666666667</v>
      </c>
      <c r="Q10" s="23">
        <f t="shared" si="6"/>
        <v>106</v>
      </c>
      <c r="R10" s="24"/>
    </row>
    <row r="11" spans="1:18" x14ac:dyDescent="0.25">
      <c r="A11" s="12">
        <v>10</v>
      </c>
      <c r="B11" s="13">
        <v>44530</v>
      </c>
      <c r="C11" s="28" t="s">
        <v>25</v>
      </c>
      <c r="D11" s="15" t="s">
        <v>16</v>
      </c>
      <c r="E11" s="16" t="e">
        <f>VLOOKUP(F11,X$2:Y38,2)</f>
        <v>#N/A</v>
      </c>
      <c r="F11" s="17">
        <v>47</v>
      </c>
      <c r="G11" s="18">
        <f t="shared" si="0"/>
        <v>1.88</v>
      </c>
      <c r="H11" s="12">
        <v>56</v>
      </c>
      <c r="I11" s="12">
        <v>8</v>
      </c>
      <c r="J11" s="19">
        <f t="shared" si="1"/>
        <v>119.14893617021276</v>
      </c>
      <c r="K11" s="12">
        <v>43</v>
      </c>
      <c r="L11" s="12">
        <v>10</v>
      </c>
      <c r="M11" s="19">
        <f t="shared" si="2"/>
        <v>91.489361702127653</v>
      </c>
      <c r="N11" s="20">
        <f t="shared" si="3"/>
        <v>99</v>
      </c>
      <c r="O11" s="21">
        <f t="shared" si="4"/>
        <v>1.98</v>
      </c>
      <c r="P11" s="27">
        <f t="shared" si="5"/>
        <v>105.31914893617022</v>
      </c>
      <c r="Q11" s="23">
        <f t="shared" si="6"/>
        <v>105</v>
      </c>
      <c r="R11" s="24"/>
    </row>
    <row r="12" spans="1:18" x14ac:dyDescent="0.25">
      <c r="A12" s="12">
        <v>11</v>
      </c>
      <c r="B12" s="13">
        <v>44530</v>
      </c>
      <c r="C12" s="25" t="s">
        <v>26</v>
      </c>
      <c r="D12" s="15" t="s">
        <v>16</v>
      </c>
      <c r="E12" s="16" t="e">
        <f>VLOOKUP(F12,X$2:Y39,2)</f>
        <v>#N/A</v>
      </c>
      <c r="F12" s="26">
        <v>42</v>
      </c>
      <c r="G12" s="18">
        <f t="shared" si="0"/>
        <v>1.68</v>
      </c>
      <c r="H12" s="12">
        <v>54</v>
      </c>
      <c r="I12" s="12">
        <v>12</v>
      </c>
      <c r="J12" s="19">
        <f t="shared" si="1"/>
        <v>128.57142857142858</v>
      </c>
      <c r="K12" s="12">
        <v>33</v>
      </c>
      <c r="L12" s="12">
        <v>9</v>
      </c>
      <c r="M12" s="19">
        <f t="shared" si="2"/>
        <v>78.571428571428569</v>
      </c>
      <c r="N12" s="20">
        <f t="shared" si="3"/>
        <v>87</v>
      </c>
      <c r="O12" s="21">
        <f t="shared" si="4"/>
        <v>1.74</v>
      </c>
      <c r="P12" s="27">
        <f t="shared" si="5"/>
        <v>103.57142857142858</v>
      </c>
      <c r="Q12" s="23">
        <f t="shared" si="6"/>
        <v>103</v>
      </c>
      <c r="R12" s="24"/>
    </row>
    <row r="13" spans="1:18" x14ac:dyDescent="0.25">
      <c r="A13" s="12">
        <v>12</v>
      </c>
      <c r="B13" s="13">
        <v>44531</v>
      </c>
      <c r="C13" s="14" t="s">
        <v>27</v>
      </c>
      <c r="D13" s="15" t="s">
        <v>16</v>
      </c>
      <c r="E13" s="16" t="e">
        <f>VLOOKUP(F13,X$2:Y40,2)</f>
        <v>#N/A</v>
      </c>
      <c r="F13" s="26">
        <v>68</v>
      </c>
      <c r="G13" s="18">
        <f t="shared" si="0"/>
        <v>2.72</v>
      </c>
      <c r="H13" s="12">
        <v>47</v>
      </c>
      <c r="I13" s="12">
        <v>6</v>
      </c>
      <c r="J13" s="19">
        <f t="shared" si="1"/>
        <v>69.117647058823522</v>
      </c>
      <c r="K13" s="12">
        <v>93</v>
      </c>
      <c r="L13" s="12">
        <v>9</v>
      </c>
      <c r="M13" s="19">
        <f t="shared" si="2"/>
        <v>136.76470588235296</v>
      </c>
      <c r="N13" s="20">
        <f t="shared" si="3"/>
        <v>140</v>
      </c>
      <c r="O13" s="21">
        <f t="shared" si="4"/>
        <v>2.8</v>
      </c>
      <c r="P13" s="27">
        <f t="shared" si="5"/>
        <v>102.94117647058823</v>
      </c>
      <c r="Q13" s="23">
        <f t="shared" si="6"/>
        <v>102</v>
      </c>
      <c r="R13" s="24"/>
    </row>
    <row r="14" spans="1:18" x14ac:dyDescent="0.25">
      <c r="A14" s="12">
        <v>13</v>
      </c>
      <c r="B14" s="13">
        <v>44527</v>
      </c>
      <c r="C14" s="28" t="s">
        <v>28</v>
      </c>
      <c r="D14" s="15" t="s">
        <v>16</v>
      </c>
      <c r="E14" s="16" t="e">
        <f>VLOOKUP(F14,X$2:Y41,2)</f>
        <v>#N/A</v>
      </c>
      <c r="F14" s="17">
        <v>64</v>
      </c>
      <c r="G14" s="18">
        <f t="shared" si="0"/>
        <v>2.56</v>
      </c>
      <c r="H14" s="12">
        <v>58</v>
      </c>
      <c r="I14" s="12">
        <v>9</v>
      </c>
      <c r="J14" s="19">
        <f t="shared" si="1"/>
        <v>90.625</v>
      </c>
      <c r="K14" s="12">
        <v>70</v>
      </c>
      <c r="L14" s="12">
        <v>12</v>
      </c>
      <c r="M14" s="19">
        <f t="shared" si="2"/>
        <v>109.375</v>
      </c>
      <c r="N14" s="20">
        <f t="shared" si="3"/>
        <v>128</v>
      </c>
      <c r="O14" s="21">
        <f t="shared" si="4"/>
        <v>2.56</v>
      </c>
      <c r="P14" s="27">
        <f t="shared" si="5"/>
        <v>100</v>
      </c>
      <c r="Q14" s="23">
        <f t="shared" si="6"/>
        <v>100</v>
      </c>
      <c r="R14" s="24"/>
    </row>
    <row r="15" spans="1:18" x14ac:dyDescent="0.25">
      <c r="A15" s="12">
        <v>14</v>
      </c>
      <c r="B15" s="13">
        <v>44530</v>
      </c>
      <c r="C15" s="28" t="s">
        <v>29</v>
      </c>
      <c r="D15" s="15" t="s">
        <v>16</v>
      </c>
      <c r="E15" s="16" t="e">
        <f>VLOOKUP(F15,X$2:Y42,2)</f>
        <v>#N/A</v>
      </c>
      <c r="F15" s="17">
        <v>60</v>
      </c>
      <c r="G15" s="18">
        <f t="shared" si="0"/>
        <v>2.4</v>
      </c>
      <c r="H15" s="12">
        <v>67</v>
      </c>
      <c r="I15" s="12">
        <v>8</v>
      </c>
      <c r="J15" s="19">
        <f t="shared" si="1"/>
        <v>111.66666666666667</v>
      </c>
      <c r="K15" s="12">
        <v>53</v>
      </c>
      <c r="L15" s="12">
        <v>9</v>
      </c>
      <c r="M15" s="19">
        <f t="shared" si="2"/>
        <v>88.333333333333329</v>
      </c>
      <c r="N15" s="20">
        <f t="shared" si="3"/>
        <v>120</v>
      </c>
      <c r="O15" s="21">
        <f t="shared" si="4"/>
        <v>2.4</v>
      </c>
      <c r="P15" s="27">
        <f t="shared" si="5"/>
        <v>100</v>
      </c>
      <c r="Q15" s="23">
        <f t="shared" si="6"/>
        <v>100</v>
      </c>
      <c r="R15" s="24"/>
    </row>
    <row r="16" spans="1:18" x14ac:dyDescent="0.25">
      <c r="A16" s="12">
        <v>15</v>
      </c>
      <c r="B16" s="13">
        <v>44531</v>
      </c>
      <c r="C16" s="25" t="s">
        <v>30</v>
      </c>
      <c r="D16" s="15" t="s">
        <v>16</v>
      </c>
      <c r="E16" s="16" t="e">
        <f>VLOOKUP(F16,X$2:Y43,2)</f>
        <v>#N/A</v>
      </c>
      <c r="F16" s="26">
        <v>56</v>
      </c>
      <c r="G16" s="18">
        <f t="shared" si="0"/>
        <v>2.2400000000000002</v>
      </c>
      <c r="H16" s="12">
        <v>59</v>
      </c>
      <c r="I16" s="12">
        <v>12</v>
      </c>
      <c r="J16" s="19">
        <f t="shared" si="1"/>
        <v>105.35714285714286</v>
      </c>
      <c r="K16" s="12">
        <v>53</v>
      </c>
      <c r="L16" s="12">
        <v>11</v>
      </c>
      <c r="M16" s="19">
        <f t="shared" si="2"/>
        <v>94.642857142857139</v>
      </c>
      <c r="N16" s="20">
        <f t="shared" si="3"/>
        <v>112</v>
      </c>
      <c r="O16" s="21">
        <f t="shared" si="4"/>
        <v>2.2400000000000002</v>
      </c>
      <c r="P16" s="27">
        <f t="shared" si="5"/>
        <v>100</v>
      </c>
      <c r="Q16" s="23">
        <f t="shared" si="6"/>
        <v>100</v>
      </c>
      <c r="R16" s="24"/>
    </row>
    <row r="17" spans="1:18" x14ac:dyDescent="0.25">
      <c r="A17" s="12">
        <v>16</v>
      </c>
      <c r="B17" s="13">
        <v>44530</v>
      </c>
      <c r="C17" s="14" t="s">
        <v>31</v>
      </c>
      <c r="D17" s="15" t="s">
        <v>16</v>
      </c>
      <c r="E17" s="16" t="e">
        <f>VLOOKUP(F17,X$2:Y44,2)</f>
        <v>#N/A</v>
      </c>
      <c r="F17" s="26">
        <v>47</v>
      </c>
      <c r="G17" s="18">
        <f t="shared" si="0"/>
        <v>1.88</v>
      </c>
      <c r="H17" s="12">
        <v>45</v>
      </c>
      <c r="I17" s="12">
        <v>9</v>
      </c>
      <c r="J17" s="19">
        <f t="shared" si="1"/>
        <v>95.744680851063833</v>
      </c>
      <c r="K17" s="12">
        <v>46</v>
      </c>
      <c r="L17" s="12">
        <v>7</v>
      </c>
      <c r="M17" s="19">
        <f t="shared" si="2"/>
        <v>97.872340425531917</v>
      </c>
      <c r="N17" s="20">
        <f t="shared" si="3"/>
        <v>91</v>
      </c>
      <c r="O17" s="21">
        <f t="shared" si="4"/>
        <v>1.82</v>
      </c>
      <c r="P17" s="27">
        <f t="shared" si="5"/>
        <v>96.808510638297889</v>
      </c>
      <c r="Q17" s="23">
        <f t="shared" si="6"/>
        <v>96</v>
      </c>
      <c r="R17" s="24"/>
    </row>
    <row r="18" spans="1:18" x14ac:dyDescent="0.25">
      <c r="A18" s="12">
        <v>17</v>
      </c>
      <c r="B18" s="13">
        <v>44530</v>
      </c>
      <c r="C18" s="25" t="s">
        <v>32</v>
      </c>
      <c r="D18" s="15" t="s">
        <v>16</v>
      </c>
      <c r="E18" s="16" t="e">
        <f>VLOOKUP(F18,X$2:Y45,2)</f>
        <v>#N/A</v>
      </c>
      <c r="F18" s="26">
        <v>72</v>
      </c>
      <c r="G18" s="18">
        <f t="shared" si="0"/>
        <v>2.88</v>
      </c>
      <c r="H18" s="12">
        <v>68</v>
      </c>
      <c r="I18" s="12">
        <v>20</v>
      </c>
      <c r="J18" s="19">
        <f t="shared" si="1"/>
        <v>94.444444444444443</v>
      </c>
      <c r="K18" s="12">
        <v>70</v>
      </c>
      <c r="L18" s="12">
        <v>10</v>
      </c>
      <c r="M18" s="19">
        <f t="shared" si="2"/>
        <v>97.222222222222214</v>
      </c>
      <c r="N18" s="20">
        <f t="shared" si="3"/>
        <v>138</v>
      </c>
      <c r="O18" s="21">
        <f t="shared" si="4"/>
        <v>2.76</v>
      </c>
      <c r="P18" s="27">
        <f t="shared" si="5"/>
        <v>95.833333333333329</v>
      </c>
      <c r="Q18" s="23">
        <f t="shared" si="6"/>
        <v>95</v>
      </c>
      <c r="R18" s="24"/>
    </row>
    <row r="19" spans="1:18" x14ac:dyDescent="0.25">
      <c r="A19" s="12">
        <v>18</v>
      </c>
      <c r="B19" s="13">
        <v>44531</v>
      </c>
      <c r="C19" s="29" t="s">
        <v>33</v>
      </c>
      <c r="D19" s="15" t="s">
        <v>16</v>
      </c>
      <c r="E19" s="16" t="e">
        <f>VLOOKUP(F19,X$2:Y46,2)</f>
        <v>#N/A</v>
      </c>
      <c r="F19" s="26">
        <v>47</v>
      </c>
      <c r="G19" s="18">
        <f t="shared" si="0"/>
        <v>1.88</v>
      </c>
      <c r="H19" s="12">
        <v>36</v>
      </c>
      <c r="I19" s="12">
        <v>5</v>
      </c>
      <c r="J19" s="19">
        <f t="shared" si="1"/>
        <v>76.59574468085107</v>
      </c>
      <c r="K19" s="12">
        <v>53</v>
      </c>
      <c r="L19" s="12">
        <v>8</v>
      </c>
      <c r="M19" s="19">
        <f t="shared" si="2"/>
        <v>112.7659574468085</v>
      </c>
      <c r="N19" s="20">
        <f t="shared" si="3"/>
        <v>89</v>
      </c>
      <c r="O19" s="21">
        <f t="shared" si="4"/>
        <v>1.78</v>
      </c>
      <c r="P19" s="27">
        <f t="shared" si="5"/>
        <v>94.680851063829792</v>
      </c>
      <c r="Q19" s="23">
        <f t="shared" si="6"/>
        <v>94</v>
      </c>
      <c r="R19" s="24"/>
    </row>
    <row r="20" spans="1:18" x14ac:dyDescent="0.25">
      <c r="A20" s="12">
        <v>19</v>
      </c>
      <c r="B20" s="13">
        <v>44532</v>
      </c>
      <c r="C20" s="25" t="s">
        <v>34</v>
      </c>
      <c r="D20" s="15" t="s">
        <v>16</v>
      </c>
      <c r="E20" s="16" t="e">
        <f>VLOOKUP(F20,X$2:Y47,2)</f>
        <v>#N/A</v>
      </c>
      <c r="F20" s="26">
        <v>47</v>
      </c>
      <c r="G20" s="18">
        <f t="shared" si="0"/>
        <v>1.88</v>
      </c>
      <c r="H20" s="12">
        <v>38</v>
      </c>
      <c r="I20" s="12">
        <v>9</v>
      </c>
      <c r="J20" s="19">
        <f t="shared" si="1"/>
        <v>80.851063829787222</v>
      </c>
      <c r="K20" s="12">
        <v>50</v>
      </c>
      <c r="L20" s="12">
        <v>7</v>
      </c>
      <c r="M20" s="19">
        <f t="shared" si="2"/>
        <v>106.38297872340425</v>
      </c>
      <c r="N20" s="20">
        <f t="shared" si="3"/>
        <v>88</v>
      </c>
      <c r="O20" s="21">
        <f t="shared" si="4"/>
        <v>1.76</v>
      </c>
      <c r="P20" s="27">
        <f t="shared" si="5"/>
        <v>93.61702127659575</v>
      </c>
      <c r="Q20" s="23">
        <f t="shared" si="6"/>
        <v>93</v>
      </c>
      <c r="R20" s="24"/>
    </row>
    <row r="21" spans="1:18" x14ac:dyDescent="0.25">
      <c r="A21" s="12">
        <v>20</v>
      </c>
      <c r="B21" s="13">
        <v>44531</v>
      </c>
      <c r="C21" s="28" t="s">
        <v>35</v>
      </c>
      <c r="D21" s="15" t="s">
        <v>16</v>
      </c>
      <c r="E21" s="16" t="e">
        <f>VLOOKUP(F21,X$2:Y48,2)</f>
        <v>#N/A</v>
      </c>
      <c r="F21" s="17">
        <v>42</v>
      </c>
      <c r="G21" s="18">
        <f t="shared" si="0"/>
        <v>1.68</v>
      </c>
      <c r="H21" s="12">
        <v>41</v>
      </c>
      <c r="I21" s="12">
        <v>7</v>
      </c>
      <c r="J21" s="19">
        <f t="shared" si="1"/>
        <v>97.61904761904762</v>
      </c>
      <c r="K21" s="12">
        <v>37</v>
      </c>
      <c r="L21" s="12">
        <v>10</v>
      </c>
      <c r="M21" s="19">
        <f t="shared" si="2"/>
        <v>88.095238095238088</v>
      </c>
      <c r="N21" s="20">
        <f t="shared" si="3"/>
        <v>78</v>
      </c>
      <c r="O21" s="21">
        <f t="shared" si="4"/>
        <v>1.56</v>
      </c>
      <c r="P21" s="27">
        <f t="shared" si="5"/>
        <v>92.857142857142861</v>
      </c>
      <c r="Q21" s="23">
        <f t="shared" si="6"/>
        <v>92</v>
      </c>
      <c r="R21" s="24"/>
    </row>
    <row r="22" spans="1:18" x14ac:dyDescent="0.25">
      <c r="A22" s="12">
        <v>21</v>
      </c>
      <c r="B22" s="13">
        <v>44534</v>
      </c>
      <c r="C22" s="28" t="s">
        <v>36</v>
      </c>
      <c r="D22" s="15" t="s">
        <v>16</v>
      </c>
      <c r="E22" s="16" t="e">
        <f>VLOOKUP(F22,X$2:Y49,2)</f>
        <v>#N/A</v>
      </c>
      <c r="F22" s="17">
        <v>45</v>
      </c>
      <c r="G22" s="18">
        <f t="shared" si="0"/>
        <v>1.8</v>
      </c>
      <c r="H22" s="12">
        <v>37</v>
      </c>
      <c r="I22" s="12">
        <v>4</v>
      </c>
      <c r="J22" s="19">
        <f t="shared" si="1"/>
        <v>82.222222222222214</v>
      </c>
      <c r="K22" s="12">
        <v>46</v>
      </c>
      <c r="L22" s="12">
        <v>6</v>
      </c>
      <c r="M22" s="19">
        <f t="shared" si="2"/>
        <v>102.22222222222221</v>
      </c>
      <c r="N22" s="20">
        <f t="shared" si="3"/>
        <v>83</v>
      </c>
      <c r="O22" s="21">
        <f t="shared" si="4"/>
        <v>1.66</v>
      </c>
      <c r="P22" s="27">
        <f t="shared" si="5"/>
        <v>92.222222222222214</v>
      </c>
      <c r="Q22" s="23">
        <f t="shared" si="6"/>
        <v>92</v>
      </c>
      <c r="R22" s="24"/>
    </row>
    <row r="23" spans="1:18" x14ac:dyDescent="0.25">
      <c r="A23" s="12">
        <v>22</v>
      </c>
      <c r="B23" s="13">
        <v>44532</v>
      </c>
      <c r="C23" s="25" t="s">
        <v>37</v>
      </c>
      <c r="D23" s="15" t="s">
        <v>16</v>
      </c>
      <c r="E23" s="16" t="e">
        <f>VLOOKUP(F23,X$2:Y50,2)</f>
        <v>#N/A</v>
      </c>
      <c r="F23" s="26">
        <v>50</v>
      </c>
      <c r="G23" s="18">
        <f t="shared" si="0"/>
        <v>2</v>
      </c>
      <c r="H23" s="12">
        <v>40</v>
      </c>
      <c r="I23" s="12">
        <v>4</v>
      </c>
      <c r="J23" s="19">
        <f t="shared" si="1"/>
        <v>80</v>
      </c>
      <c r="K23" s="12">
        <v>50</v>
      </c>
      <c r="L23" s="12">
        <v>7</v>
      </c>
      <c r="M23" s="19">
        <f t="shared" si="2"/>
        <v>100</v>
      </c>
      <c r="N23" s="20">
        <f t="shared" si="3"/>
        <v>90</v>
      </c>
      <c r="O23" s="21">
        <f t="shared" si="4"/>
        <v>1.8</v>
      </c>
      <c r="P23" s="27">
        <f t="shared" si="5"/>
        <v>90</v>
      </c>
      <c r="Q23" s="23">
        <f t="shared" si="6"/>
        <v>90</v>
      </c>
      <c r="R23" s="24"/>
    </row>
    <row r="24" spans="1:18" x14ac:dyDescent="0.25">
      <c r="A24" s="12">
        <v>23</v>
      </c>
      <c r="B24" s="13">
        <v>44530</v>
      </c>
      <c r="C24" s="25" t="s">
        <v>38</v>
      </c>
      <c r="D24" s="15" t="s">
        <v>16</v>
      </c>
      <c r="E24" s="16" t="e">
        <f>VLOOKUP(F24,X$2:Y51,2)</f>
        <v>#N/A</v>
      </c>
      <c r="F24" s="26">
        <v>56</v>
      </c>
      <c r="G24" s="18">
        <f t="shared" si="0"/>
        <v>2.2400000000000002</v>
      </c>
      <c r="H24" s="12">
        <v>59</v>
      </c>
      <c r="I24" s="12">
        <v>8</v>
      </c>
      <c r="J24" s="19">
        <f t="shared" si="1"/>
        <v>105.35714285714286</v>
      </c>
      <c r="K24" s="12">
        <v>37</v>
      </c>
      <c r="L24" s="12">
        <v>8</v>
      </c>
      <c r="M24" s="19">
        <f t="shared" si="2"/>
        <v>66.071428571428569</v>
      </c>
      <c r="N24" s="20">
        <f t="shared" si="3"/>
        <v>96</v>
      </c>
      <c r="O24" s="21">
        <f t="shared" si="4"/>
        <v>1.92</v>
      </c>
      <c r="P24" s="27">
        <f t="shared" si="5"/>
        <v>85.714285714285694</v>
      </c>
      <c r="Q24" s="23">
        <f t="shared" si="6"/>
        <v>85</v>
      </c>
      <c r="R24" s="24"/>
    </row>
    <row r="25" spans="1:18" x14ac:dyDescent="0.25">
      <c r="A25" s="12">
        <v>24</v>
      </c>
      <c r="B25" s="13">
        <v>44534</v>
      </c>
      <c r="C25" s="14" t="s">
        <v>39</v>
      </c>
      <c r="D25" s="15" t="s">
        <v>16</v>
      </c>
      <c r="E25" s="16" t="e">
        <f>VLOOKUP(F25,X$2:Y52,2)</f>
        <v>#N/A</v>
      </c>
      <c r="F25" s="26">
        <v>68</v>
      </c>
      <c r="G25" s="18">
        <f t="shared" si="0"/>
        <v>2.72</v>
      </c>
      <c r="H25" s="12">
        <v>66</v>
      </c>
      <c r="I25" s="12">
        <v>18</v>
      </c>
      <c r="J25" s="19">
        <f t="shared" si="1"/>
        <v>97.058823529411768</v>
      </c>
      <c r="K25" s="12">
        <v>50</v>
      </c>
      <c r="L25" s="12">
        <v>29</v>
      </c>
      <c r="M25" s="19">
        <f t="shared" si="2"/>
        <v>73.529411764705884</v>
      </c>
      <c r="N25" s="20">
        <f t="shared" si="3"/>
        <v>116</v>
      </c>
      <c r="O25" s="21">
        <f t="shared" si="4"/>
        <v>2.3199999999999998</v>
      </c>
      <c r="P25" s="27">
        <f t="shared" si="5"/>
        <v>85.294117647058812</v>
      </c>
      <c r="Q25" s="23">
        <f t="shared" si="6"/>
        <v>85</v>
      </c>
      <c r="R25" s="24"/>
    </row>
    <row r="26" spans="1:18" x14ac:dyDescent="0.25">
      <c r="A26" s="12">
        <v>25</v>
      </c>
      <c r="B26" s="13">
        <v>44530</v>
      </c>
      <c r="C26" s="25" t="s">
        <v>40</v>
      </c>
      <c r="D26" s="15" t="s">
        <v>16</v>
      </c>
      <c r="E26" s="16" t="e">
        <f>VLOOKUP(F26,X$2:Y53,2)</f>
        <v>#N/A</v>
      </c>
      <c r="F26" s="26">
        <v>68</v>
      </c>
      <c r="G26" s="18">
        <f t="shared" si="0"/>
        <v>2.72</v>
      </c>
      <c r="H26" s="12">
        <v>54</v>
      </c>
      <c r="I26" s="12">
        <v>8</v>
      </c>
      <c r="J26" s="19">
        <f t="shared" si="1"/>
        <v>79.411764705882348</v>
      </c>
      <c r="K26" s="12">
        <v>60</v>
      </c>
      <c r="L26" s="12">
        <v>14</v>
      </c>
      <c r="M26" s="19">
        <f t="shared" si="2"/>
        <v>88.235294117647058</v>
      </c>
      <c r="N26" s="20">
        <f t="shared" si="3"/>
        <v>114</v>
      </c>
      <c r="O26" s="21">
        <f t="shared" si="4"/>
        <v>2.2799999999999998</v>
      </c>
      <c r="P26" s="27">
        <f t="shared" si="5"/>
        <v>83.823529411764696</v>
      </c>
      <c r="Q26" s="23">
        <f t="shared" si="6"/>
        <v>83</v>
      </c>
      <c r="R26" s="24"/>
    </row>
    <row r="27" spans="1:18" x14ac:dyDescent="0.25">
      <c r="A27" s="12">
        <v>26</v>
      </c>
      <c r="B27" s="13">
        <v>44530</v>
      </c>
      <c r="C27" s="25" t="s">
        <v>41</v>
      </c>
      <c r="D27" s="15" t="s">
        <v>16</v>
      </c>
      <c r="E27" s="16" t="e">
        <f>VLOOKUP(F27,X$2:Y54,2)</f>
        <v>#N/A</v>
      </c>
      <c r="F27" s="26">
        <v>80</v>
      </c>
      <c r="G27" s="18">
        <f t="shared" si="0"/>
        <v>3.2</v>
      </c>
      <c r="H27" s="12">
        <v>57</v>
      </c>
      <c r="I27" s="12">
        <v>18</v>
      </c>
      <c r="J27" s="19">
        <f t="shared" si="1"/>
        <v>71.25</v>
      </c>
      <c r="K27" s="12">
        <v>76</v>
      </c>
      <c r="L27" s="12">
        <v>11</v>
      </c>
      <c r="M27" s="19">
        <f t="shared" si="2"/>
        <v>95</v>
      </c>
      <c r="N27" s="20">
        <f t="shared" si="3"/>
        <v>133</v>
      </c>
      <c r="O27" s="21">
        <f t="shared" si="4"/>
        <v>2.66</v>
      </c>
      <c r="P27" s="27">
        <f t="shared" si="5"/>
        <v>83.125</v>
      </c>
      <c r="Q27" s="23">
        <f t="shared" si="6"/>
        <v>83</v>
      </c>
      <c r="R27" s="24"/>
    </row>
    <row r="28" spans="1:18" x14ac:dyDescent="0.25">
      <c r="A28" s="12">
        <v>27</v>
      </c>
      <c r="B28" s="13">
        <v>44530</v>
      </c>
      <c r="C28" s="25" t="s">
        <v>42</v>
      </c>
      <c r="D28" s="15" t="s">
        <v>16</v>
      </c>
      <c r="E28" s="16" t="e">
        <f>VLOOKUP(F28,X$2:Y55,2)</f>
        <v>#N/A</v>
      </c>
      <c r="F28" s="26">
        <v>72</v>
      </c>
      <c r="G28" s="18">
        <f t="shared" si="0"/>
        <v>2.88</v>
      </c>
      <c r="H28" s="12">
        <v>67</v>
      </c>
      <c r="I28" s="12">
        <v>12</v>
      </c>
      <c r="J28" s="19">
        <f t="shared" si="1"/>
        <v>93.055555555555557</v>
      </c>
      <c r="K28" s="12">
        <v>51</v>
      </c>
      <c r="L28" s="12">
        <v>8</v>
      </c>
      <c r="M28" s="19">
        <f t="shared" si="2"/>
        <v>70.833333333333343</v>
      </c>
      <c r="N28" s="20">
        <f t="shared" si="3"/>
        <v>118</v>
      </c>
      <c r="O28" s="21">
        <f t="shared" si="4"/>
        <v>2.36</v>
      </c>
      <c r="P28" s="27">
        <f t="shared" si="5"/>
        <v>81.944444444444443</v>
      </c>
      <c r="Q28" s="23">
        <f t="shared" si="6"/>
        <v>81</v>
      </c>
      <c r="R28" s="24"/>
    </row>
    <row r="29" spans="1:18" x14ac:dyDescent="0.25">
      <c r="A29" s="12">
        <v>28</v>
      </c>
      <c r="B29" s="13">
        <v>44530</v>
      </c>
      <c r="C29" s="25" t="s">
        <v>43</v>
      </c>
      <c r="D29" s="15" t="s">
        <v>16</v>
      </c>
      <c r="E29" s="16" t="e">
        <f>VLOOKUP(F29,X$2:Y56,2)</f>
        <v>#N/A</v>
      </c>
      <c r="F29" s="26">
        <v>50</v>
      </c>
      <c r="G29" s="18">
        <f t="shared" si="0"/>
        <v>2</v>
      </c>
      <c r="H29" s="12">
        <v>29</v>
      </c>
      <c r="I29" s="12">
        <v>4</v>
      </c>
      <c r="J29" s="19">
        <f t="shared" si="1"/>
        <v>57.999999999999993</v>
      </c>
      <c r="K29" s="12">
        <v>46</v>
      </c>
      <c r="L29" s="12">
        <v>10</v>
      </c>
      <c r="M29" s="19">
        <f t="shared" si="2"/>
        <v>92</v>
      </c>
      <c r="N29" s="20">
        <f t="shared" si="3"/>
        <v>75</v>
      </c>
      <c r="O29" s="21">
        <f t="shared" si="4"/>
        <v>1.5</v>
      </c>
      <c r="P29" s="27">
        <f t="shared" si="5"/>
        <v>75</v>
      </c>
      <c r="Q29" s="23">
        <f t="shared" si="6"/>
        <v>75</v>
      </c>
      <c r="R29" s="24"/>
    </row>
    <row r="30" spans="1:18" x14ac:dyDescent="0.25">
      <c r="A30" s="12">
        <v>29</v>
      </c>
      <c r="B30" s="13">
        <v>44527</v>
      </c>
      <c r="C30" s="25" t="s">
        <v>44</v>
      </c>
      <c r="D30" s="15" t="s">
        <v>16</v>
      </c>
      <c r="E30" s="16" t="e">
        <f>VLOOKUP(F30,X$2:Y57,2)</f>
        <v>#N/A</v>
      </c>
      <c r="F30" s="26">
        <v>56</v>
      </c>
      <c r="G30" s="18">
        <f t="shared" si="0"/>
        <v>2.2400000000000002</v>
      </c>
      <c r="H30" s="12">
        <v>39</v>
      </c>
      <c r="I30" s="12">
        <v>6</v>
      </c>
      <c r="J30" s="19">
        <f t="shared" si="1"/>
        <v>69.642857142857139</v>
      </c>
      <c r="K30" s="12">
        <v>43</v>
      </c>
      <c r="L30" s="12">
        <v>7</v>
      </c>
      <c r="M30" s="19">
        <f t="shared" si="2"/>
        <v>76.785714285714292</v>
      </c>
      <c r="N30" s="20">
        <f t="shared" si="3"/>
        <v>82</v>
      </c>
      <c r="O30" s="21">
        <f t="shared" si="4"/>
        <v>1.64</v>
      </c>
      <c r="P30" s="27">
        <f t="shared" si="5"/>
        <v>73.214285714285694</v>
      </c>
      <c r="Q30" s="23">
        <f t="shared" si="6"/>
        <v>73</v>
      </c>
      <c r="R30" s="24"/>
    </row>
    <row r="31" spans="1:18" ht="15.75" x14ac:dyDescent="0.25">
      <c r="A31" s="12">
        <v>30</v>
      </c>
      <c r="B31" s="13">
        <v>44534</v>
      </c>
      <c r="C31" s="28" t="s">
        <v>45</v>
      </c>
      <c r="D31" s="15" t="s">
        <v>16</v>
      </c>
      <c r="E31" s="16" t="e">
        <f>VLOOKUP(F31,X$2:Y58,2)</f>
        <v>#N/A</v>
      </c>
      <c r="F31" s="17">
        <v>72</v>
      </c>
      <c r="G31" s="18">
        <f t="shared" si="0"/>
        <v>2.88</v>
      </c>
      <c r="H31" s="30">
        <v>47</v>
      </c>
      <c r="I31" s="31">
        <v>9</v>
      </c>
      <c r="J31" s="19">
        <f t="shared" si="1"/>
        <v>65.277777777777786</v>
      </c>
      <c r="K31" s="31">
        <v>57</v>
      </c>
      <c r="L31" s="31">
        <v>7</v>
      </c>
      <c r="M31" s="19">
        <f t="shared" si="2"/>
        <v>79.166666666666657</v>
      </c>
      <c r="N31" s="20">
        <f t="shared" si="3"/>
        <v>104</v>
      </c>
      <c r="O31" s="21">
        <f t="shared" si="4"/>
        <v>2.08</v>
      </c>
      <c r="P31" s="27">
        <f t="shared" si="5"/>
        <v>72.222222222222229</v>
      </c>
      <c r="Q31" s="23">
        <f t="shared" si="6"/>
        <v>72</v>
      </c>
      <c r="R31" s="24"/>
    </row>
    <row r="32" spans="1:18" x14ac:dyDescent="0.25">
      <c r="A32" s="12">
        <v>31</v>
      </c>
      <c r="B32" s="13">
        <v>44527</v>
      </c>
      <c r="C32" s="25" t="s">
        <v>46</v>
      </c>
      <c r="D32" s="15" t="s">
        <v>16</v>
      </c>
      <c r="E32" s="16" t="e">
        <f>VLOOKUP(F32,X$2:Y59,2)</f>
        <v>#N/A</v>
      </c>
      <c r="F32" s="26">
        <v>50</v>
      </c>
      <c r="G32" s="18">
        <f t="shared" si="0"/>
        <v>2</v>
      </c>
      <c r="H32" s="12">
        <v>40</v>
      </c>
      <c r="I32" s="12">
        <v>9</v>
      </c>
      <c r="J32" s="19">
        <f t="shared" si="1"/>
        <v>80</v>
      </c>
      <c r="K32" s="12">
        <v>32</v>
      </c>
      <c r="L32" s="12">
        <v>9</v>
      </c>
      <c r="M32" s="19">
        <f t="shared" si="2"/>
        <v>64</v>
      </c>
      <c r="N32" s="20">
        <f t="shared" si="3"/>
        <v>72</v>
      </c>
      <c r="O32" s="21">
        <f t="shared" si="4"/>
        <v>1.44</v>
      </c>
      <c r="P32" s="27">
        <f t="shared" si="5"/>
        <v>72</v>
      </c>
      <c r="Q32" s="23">
        <f t="shared" si="6"/>
        <v>72</v>
      </c>
      <c r="R32" s="24"/>
    </row>
    <row r="33" spans="1:18" x14ac:dyDescent="0.25">
      <c r="A33" s="12">
        <v>32</v>
      </c>
      <c r="B33" s="13">
        <v>44525</v>
      </c>
      <c r="C33" s="14" t="s">
        <v>47</v>
      </c>
      <c r="D33" s="15" t="s">
        <v>16</v>
      </c>
      <c r="E33" s="16" t="e">
        <f>VLOOKUP(F33,X$2:Y60,2)</f>
        <v>#N/A</v>
      </c>
      <c r="F33" s="17">
        <v>58</v>
      </c>
      <c r="G33" s="18">
        <f t="shared" si="0"/>
        <v>2.3199999999999998</v>
      </c>
      <c r="H33" s="12">
        <v>42</v>
      </c>
      <c r="I33" s="12">
        <v>9</v>
      </c>
      <c r="J33" s="19">
        <f t="shared" si="1"/>
        <v>72.41379310344827</v>
      </c>
      <c r="K33" s="12">
        <v>38</v>
      </c>
      <c r="L33" s="12">
        <v>9</v>
      </c>
      <c r="M33" s="19">
        <f t="shared" si="2"/>
        <v>65.517241379310349</v>
      </c>
      <c r="N33" s="20">
        <f t="shared" si="3"/>
        <v>80</v>
      </c>
      <c r="O33" s="21">
        <f t="shared" si="4"/>
        <v>1.6</v>
      </c>
      <c r="P33" s="27">
        <f t="shared" si="5"/>
        <v>68.965517241379317</v>
      </c>
      <c r="Q33" s="23">
        <f t="shared" si="6"/>
        <v>68</v>
      </c>
      <c r="R33" s="24"/>
    </row>
    <row r="34" spans="1:18" x14ac:dyDescent="0.25">
      <c r="A34" s="12">
        <v>33</v>
      </c>
      <c r="B34" s="13">
        <v>44530</v>
      </c>
      <c r="C34" s="28" t="s">
        <v>48</v>
      </c>
      <c r="D34" s="15" t="s">
        <v>16</v>
      </c>
      <c r="E34" s="16" t="e">
        <f>VLOOKUP(F34,X$2:Y61,2)</f>
        <v>#N/A</v>
      </c>
      <c r="F34" s="17">
        <v>40</v>
      </c>
      <c r="G34" s="18">
        <f t="shared" si="0"/>
        <v>1.6</v>
      </c>
      <c r="H34" s="12">
        <v>26</v>
      </c>
      <c r="I34" s="12">
        <v>6</v>
      </c>
      <c r="J34" s="19">
        <f t="shared" si="1"/>
        <v>65</v>
      </c>
      <c r="K34" s="12">
        <v>28</v>
      </c>
      <c r="L34" s="12">
        <v>4</v>
      </c>
      <c r="M34" s="19">
        <f t="shared" si="2"/>
        <v>70</v>
      </c>
      <c r="N34" s="20">
        <f t="shared" si="3"/>
        <v>54</v>
      </c>
      <c r="O34" s="21">
        <f t="shared" si="4"/>
        <v>1.08</v>
      </c>
      <c r="P34" s="27">
        <f t="shared" si="5"/>
        <v>67.5</v>
      </c>
      <c r="Q34" s="23">
        <f t="shared" si="6"/>
        <v>67</v>
      </c>
      <c r="R34" s="24"/>
    </row>
    <row r="35" spans="1:18" x14ac:dyDescent="0.25">
      <c r="A35" s="12">
        <v>34</v>
      </c>
      <c r="B35" s="13">
        <v>44534</v>
      </c>
      <c r="C35" s="25" t="s">
        <v>49</v>
      </c>
      <c r="D35" s="15" t="s">
        <v>16</v>
      </c>
      <c r="E35" s="16" t="e">
        <f>VLOOKUP(F35,X$2:Y62,2)</f>
        <v>#N/A</v>
      </c>
      <c r="F35" s="26">
        <v>56</v>
      </c>
      <c r="G35" s="18">
        <f t="shared" si="0"/>
        <v>2.2400000000000002</v>
      </c>
      <c r="H35" s="12">
        <v>33</v>
      </c>
      <c r="I35" s="12">
        <v>5</v>
      </c>
      <c r="J35" s="19">
        <f t="shared" si="1"/>
        <v>58.928571428571431</v>
      </c>
      <c r="K35" s="12">
        <v>29</v>
      </c>
      <c r="L35" s="12">
        <v>5</v>
      </c>
      <c r="M35" s="19">
        <f t="shared" si="2"/>
        <v>51.785714285714292</v>
      </c>
      <c r="N35" s="20">
        <f t="shared" si="3"/>
        <v>62</v>
      </c>
      <c r="O35" s="21">
        <f t="shared" si="4"/>
        <v>1.24</v>
      </c>
      <c r="P35" s="27">
        <f t="shared" si="5"/>
        <v>55.357142857142847</v>
      </c>
      <c r="Q35" s="23">
        <f t="shared" si="6"/>
        <v>55</v>
      </c>
      <c r="R35" s="24"/>
    </row>
  </sheetData>
  <protectedRanges>
    <protectedRange sqref="J2:J35 G2:G35 M2:Q35" name="Fred"/>
  </protectedRanges>
  <conditionalFormatting sqref="P2:Q35">
    <cfRule type="cellIs" dxfId="1" priority="1" stopIfTrue="1" operator="lessThan">
      <formula>79.5</formula>
    </cfRule>
  </conditionalFormatting>
  <conditionalFormatting sqref="P2:Q35">
    <cfRule type="cellIs" dxfId="0" priority="2" stopIfTrue="1" operator="greaterThanOrEqual">
      <formula>120</formula>
    </cfRule>
  </conditionalFormatting>
  <pageMargins left="0.7" right="0.7" top="0.75" bottom="0.75" header="0.3" footer="0.3"/>
  <pageSetup paperSize="9" scale="8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2021-12-04T17:19:30Z</dcterms:created>
  <dcterms:modified xsi:type="dcterms:W3CDTF">2021-12-04T19:01:08Z</dcterms:modified>
</cp:coreProperties>
</file>