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3/"/>
    </mc:Choice>
  </mc:AlternateContent>
  <xr:revisionPtr revIDLastSave="0" documentId="14_{56914C9D-F1C1-4B0D-8607-88663993132F}" xr6:coauthVersionLast="47" xr6:coauthVersionMax="47" xr10:uidLastSave="{00000000-0000-0000-0000-000000000000}"/>
  <bookViews>
    <workbookView xWindow="-120" yWindow="-120" windowWidth="25440" windowHeight="15540" xr2:uid="{0D915DA5-CD8E-4AA0-B5FE-98D1B7D0B0A4}"/>
  </bookViews>
  <sheets>
    <sheet name="Blad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2" i="1" l="1"/>
  <c r="P92" i="1" s="1"/>
  <c r="M92" i="1"/>
  <c r="J92" i="1"/>
  <c r="G92" i="1"/>
  <c r="E92" i="1"/>
  <c r="C92" i="1"/>
  <c r="O91" i="1"/>
  <c r="P91" i="1" s="1"/>
  <c r="M91" i="1"/>
  <c r="J91" i="1"/>
  <c r="G91" i="1"/>
  <c r="E91" i="1"/>
  <c r="C91" i="1"/>
  <c r="O90" i="1"/>
  <c r="P90" i="1" s="1"/>
  <c r="M90" i="1"/>
  <c r="J90" i="1"/>
  <c r="G90" i="1"/>
  <c r="E90" i="1"/>
  <c r="C90" i="1"/>
  <c r="O89" i="1"/>
  <c r="P89" i="1" s="1"/>
  <c r="M89" i="1"/>
  <c r="I89" i="1"/>
  <c r="J89" i="1" s="1"/>
  <c r="G89" i="1"/>
  <c r="E89" i="1"/>
  <c r="C89" i="1"/>
  <c r="O88" i="1"/>
  <c r="P88" i="1" s="1"/>
  <c r="L88" i="1"/>
  <c r="M88" i="1" s="1"/>
  <c r="J88" i="1"/>
  <c r="G88" i="1"/>
  <c r="E88" i="1"/>
  <c r="C88" i="1"/>
  <c r="O87" i="1"/>
  <c r="P87" i="1" s="1"/>
  <c r="M87" i="1"/>
  <c r="J87" i="1"/>
  <c r="I87" i="1"/>
  <c r="G87" i="1"/>
  <c r="E87" i="1"/>
  <c r="C87" i="1"/>
  <c r="O86" i="1"/>
  <c r="P86" i="1" s="1"/>
  <c r="M86" i="1"/>
  <c r="J86" i="1"/>
  <c r="G86" i="1"/>
  <c r="E86" i="1"/>
  <c r="C86" i="1"/>
  <c r="O85" i="1"/>
  <c r="P85" i="1" s="1"/>
  <c r="M85" i="1"/>
  <c r="L85" i="1"/>
  <c r="J85" i="1"/>
  <c r="G85" i="1"/>
  <c r="R85" i="1" s="1"/>
  <c r="E85" i="1"/>
  <c r="C85" i="1"/>
  <c r="O84" i="1"/>
  <c r="P84" i="1" s="1"/>
  <c r="M84" i="1"/>
  <c r="I84" i="1"/>
  <c r="J84" i="1" s="1"/>
  <c r="G84" i="1"/>
  <c r="E84" i="1"/>
  <c r="C84" i="1"/>
  <c r="O83" i="1"/>
  <c r="P83" i="1" s="1"/>
  <c r="M83" i="1"/>
  <c r="J83" i="1"/>
  <c r="G83" i="1"/>
  <c r="E83" i="1"/>
  <c r="C83" i="1"/>
  <c r="P82" i="1"/>
  <c r="O82" i="1"/>
  <c r="M82" i="1"/>
  <c r="J82" i="1"/>
  <c r="G82" i="1"/>
  <c r="R82" i="1" s="1"/>
  <c r="E82" i="1"/>
  <c r="C82" i="1"/>
  <c r="O81" i="1"/>
  <c r="P81" i="1" s="1"/>
  <c r="M81" i="1"/>
  <c r="J81" i="1"/>
  <c r="G81" i="1"/>
  <c r="E81" i="1"/>
  <c r="C81" i="1"/>
  <c r="O80" i="1"/>
  <c r="P80" i="1" s="1"/>
  <c r="M80" i="1"/>
  <c r="I80" i="1"/>
  <c r="J80" i="1" s="1"/>
  <c r="G80" i="1"/>
  <c r="E80" i="1"/>
  <c r="C80" i="1"/>
  <c r="O79" i="1"/>
  <c r="P79" i="1" s="1"/>
  <c r="M79" i="1"/>
  <c r="J79" i="1"/>
  <c r="G79" i="1"/>
  <c r="E79" i="1"/>
  <c r="C79" i="1"/>
  <c r="O78" i="1"/>
  <c r="P78" i="1" s="1"/>
  <c r="M78" i="1"/>
  <c r="I78" i="1"/>
  <c r="G78" i="1"/>
  <c r="E78" i="1"/>
  <c r="C78" i="1"/>
  <c r="O77" i="1"/>
  <c r="P77" i="1" s="1"/>
  <c r="L77" i="1"/>
  <c r="M77" i="1" s="1"/>
  <c r="J77" i="1"/>
  <c r="G77" i="1"/>
  <c r="E77" i="1"/>
  <c r="C77" i="1"/>
  <c r="O76" i="1"/>
  <c r="P76" i="1" s="1"/>
  <c r="M76" i="1"/>
  <c r="J76" i="1"/>
  <c r="G76" i="1"/>
  <c r="E76" i="1"/>
  <c r="C76" i="1"/>
  <c r="O75" i="1"/>
  <c r="P75" i="1" s="1"/>
  <c r="M75" i="1"/>
  <c r="J75" i="1"/>
  <c r="G75" i="1"/>
  <c r="E75" i="1"/>
  <c r="C75" i="1"/>
  <c r="O74" i="1"/>
  <c r="P74" i="1" s="1"/>
  <c r="M74" i="1"/>
  <c r="J74" i="1"/>
  <c r="G74" i="1"/>
  <c r="E74" i="1"/>
  <c r="C74" i="1"/>
  <c r="O73" i="1"/>
  <c r="P73" i="1" s="1"/>
  <c r="M73" i="1"/>
  <c r="J73" i="1"/>
  <c r="G73" i="1"/>
  <c r="E73" i="1"/>
  <c r="C73" i="1"/>
  <c r="O72" i="1"/>
  <c r="P72" i="1" s="1"/>
  <c r="M72" i="1"/>
  <c r="J72" i="1"/>
  <c r="G72" i="1"/>
  <c r="E72" i="1"/>
  <c r="C72" i="1"/>
  <c r="O71" i="1"/>
  <c r="P71" i="1" s="1"/>
  <c r="M71" i="1"/>
  <c r="J71" i="1"/>
  <c r="G71" i="1"/>
  <c r="E71" i="1"/>
  <c r="C71" i="1"/>
  <c r="O70" i="1"/>
  <c r="P70" i="1" s="1"/>
  <c r="M70" i="1"/>
  <c r="L70" i="1"/>
  <c r="J70" i="1"/>
  <c r="G70" i="1"/>
  <c r="E70" i="1"/>
  <c r="C70" i="1"/>
  <c r="O69" i="1"/>
  <c r="P69" i="1" s="1"/>
  <c r="M69" i="1"/>
  <c r="I69" i="1"/>
  <c r="J69" i="1" s="1"/>
  <c r="G69" i="1"/>
  <c r="E69" i="1"/>
  <c r="C69" i="1"/>
  <c r="O68" i="1"/>
  <c r="P68" i="1" s="1"/>
  <c r="M68" i="1"/>
  <c r="J68" i="1"/>
  <c r="G68" i="1"/>
  <c r="E68" i="1"/>
  <c r="C68" i="1"/>
  <c r="O67" i="1"/>
  <c r="P67" i="1" s="1"/>
  <c r="M67" i="1"/>
  <c r="J67" i="1"/>
  <c r="G67" i="1"/>
  <c r="E67" i="1"/>
  <c r="C67" i="1"/>
  <c r="O66" i="1"/>
  <c r="P66" i="1" s="1"/>
  <c r="M66" i="1"/>
  <c r="J66" i="1"/>
  <c r="G66" i="1"/>
  <c r="E66" i="1"/>
  <c r="C66" i="1"/>
  <c r="O65" i="1"/>
  <c r="P65" i="1" s="1"/>
  <c r="L65" i="1"/>
  <c r="M65" i="1" s="1"/>
  <c r="J65" i="1"/>
  <c r="G65" i="1"/>
  <c r="E65" i="1"/>
  <c r="C65" i="1"/>
  <c r="O64" i="1"/>
  <c r="P64" i="1" s="1"/>
  <c r="M64" i="1"/>
  <c r="J64" i="1"/>
  <c r="G64" i="1"/>
  <c r="E64" i="1"/>
  <c r="C64" i="1"/>
  <c r="O63" i="1"/>
  <c r="P63" i="1" s="1"/>
  <c r="M63" i="1"/>
  <c r="J63" i="1"/>
  <c r="G63" i="1"/>
  <c r="E63" i="1"/>
  <c r="C63" i="1"/>
  <c r="O62" i="1"/>
  <c r="M62" i="1"/>
  <c r="G62" i="1"/>
  <c r="E62" i="1"/>
  <c r="C62" i="1"/>
  <c r="O61" i="1"/>
  <c r="P61" i="1" s="1"/>
  <c r="M61" i="1"/>
  <c r="L61" i="1"/>
  <c r="J61" i="1"/>
  <c r="G61" i="1"/>
  <c r="E61" i="1"/>
  <c r="C61" i="1"/>
  <c r="O60" i="1"/>
  <c r="P60" i="1" s="1"/>
  <c r="M60" i="1"/>
  <c r="J60" i="1"/>
  <c r="G60" i="1"/>
  <c r="E60" i="1"/>
  <c r="C60" i="1"/>
  <c r="O59" i="1"/>
  <c r="P59" i="1" s="1"/>
  <c r="M59" i="1"/>
  <c r="J59" i="1"/>
  <c r="G59" i="1"/>
  <c r="E59" i="1"/>
  <c r="C59" i="1"/>
  <c r="O58" i="1"/>
  <c r="P58" i="1" s="1"/>
  <c r="M58" i="1"/>
  <c r="J58" i="1"/>
  <c r="G58" i="1"/>
  <c r="E58" i="1"/>
  <c r="C58" i="1"/>
  <c r="O57" i="1"/>
  <c r="P57" i="1" s="1"/>
  <c r="M57" i="1"/>
  <c r="J57" i="1"/>
  <c r="I57" i="1"/>
  <c r="G57" i="1"/>
  <c r="E57" i="1"/>
  <c r="C57" i="1"/>
  <c r="O56" i="1"/>
  <c r="P56" i="1" s="1"/>
  <c r="M56" i="1"/>
  <c r="J56" i="1"/>
  <c r="G56" i="1"/>
  <c r="E56" i="1"/>
  <c r="C56" i="1"/>
  <c r="O55" i="1"/>
  <c r="P55" i="1" s="1"/>
  <c r="M55" i="1"/>
  <c r="J55" i="1"/>
  <c r="I55" i="1"/>
  <c r="G55" i="1"/>
  <c r="E55" i="1"/>
  <c r="C55" i="1"/>
  <c r="O54" i="1"/>
  <c r="P54" i="1" s="1"/>
  <c r="M54" i="1"/>
  <c r="J54" i="1"/>
  <c r="G54" i="1"/>
  <c r="E54" i="1"/>
  <c r="C54" i="1"/>
  <c r="O53" i="1"/>
  <c r="P53" i="1" s="1"/>
  <c r="M53" i="1"/>
  <c r="L53" i="1"/>
  <c r="J53" i="1"/>
  <c r="G53" i="1"/>
  <c r="R53" i="1" s="1"/>
  <c r="E53" i="1"/>
  <c r="C53" i="1"/>
  <c r="O52" i="1"/>
  <c r="P52" i="1" s="1"/>
  <c r="M52" i="1"/>
  <c r="L52" i="1"/>
  <c r="J52" i="1"/>
  <c r="G52" i="1"/>
  <c r="E52" i="1"/>
  <c r="C52" i="1"/>
  <c r="O51" i="1"/>
  <c r="P51" i="1" s="1"/>
  <c r="M51" i="1"/>
  <c r="J51" i="1"/>
  <c r="G51" i="1"/>
  <c r="E51" i="1"/>
  <c r="C51" i="1"/>
  <c r="O50" i="1"/>
  <c r="P50" i="1" s="1"/>
  <c r="L50" i="1"/>
  <c r="M50" i="1" s="1"/>
  <c r="J50" i="1"/>
  <c r="G50" i="1"/>
  <c r="E50" i="1"/>
  <c r="C50" i="1"/>
  <c r="O49" i="1"/>
  <c r="P49" i="1" s="1"/>
  <c r="M49" i="1"/>
  <c r="J49" i="1"/>
  <c r="G49" i="1"/>
  <c r="E49" i="1"/>
  <c r="C49" i="1"/>
  <c r="O48" i="1"/>
  <c r="P48" i="1" s="1"/>
  <c r="L48" i="1"/>
  <c r="M48" i="1" s="1"/>
  <c r="J48" i="1"/>
  <c r="G48" i="1"/>
  <c r="E48" i="1"/>
  <c r="C48" i="1"/>
  <c r="O47" i="1"/>
  <c r="P47" i="1" s="1"/>
  <c r="L47" i="1"/>
  <c r="J47" i="1"/>
  <c r="G47" i="1"/>
  <c r="E47" i="1"/>
  <c r="C47" i="1"/>
  <c r="O46" i="1"/>
  <c r="P46" i="1" s="1"/>
  <c r="M46" i="1"/>
  <c r="L46" i="1"/>
  <c r="J46" i="1"/>
  <c r="G46" i="1"/>
  <c r="R46" i="1" s="1"/>
  <c r="E46" i="1"/>
  <c r="C46" i="1"/>
  <c r="O45" i="1"/>
  <c r="P45" i="1" s="1"/>
  <c r="L45" i="1"/>
  <c r="M45" i="1" s="1"/>
  <c r="J45" i="1"/>
  <c r="G45" i="1"/>
  <c r="E45" i="1"/>
  <c r="C45" i="1"/>
  <c r="O44" i="1"/>
  <c r="P44" i="1" s="1"/>
  <c r="L44" i="1"/>
  <c r="M44" i="1" s="1"/>
  <c r="J44" i="1"/>
  <c r="G44" i="1"/>
  <c r="E44" i="1"/>
  <c r="C44" i="1"/>
  <c r="O43" i="1"/>
  <c r="P43" i="1" s="1"/>
  <c r="M43" i="1"/>
  <c r="J43" i="1"/>
  <c r="G43" i="1"/>
  <c r="E43" i="1"/>
  <c r="C43" i="1"/>
  <c r="O42" i="1"/>
  <c r="P42" i="1" s="1"/>
  <c r="L42" i="1"/>
  <c r="J42" i="1"/>
  <c r="G42" i="1"/>
  <c r="E42" i="1"/>
  <c r="C42" i="1"/>
  <c r="O41" i="1"/>
  <c r="P41" i="1" s="1"/>
  <c r="M41" i="1"/>
  <c r="J41" i="1"/>
  <c r="G41" i="1"/>
  <c r="E41" i="1"/>
  <c r="C41" i="1"/>
  <c r="O40" i="1"/>
  <c r="P40" i="1" s="1"/>
  <c r="M40" i="1"/>
  <c r="L40" i="1"/>
  <c r="I40" i="1"/>
  <c r="J40" i="1" s="1"/>
  <c r="G40" i="1"/>
  <c r="E40" i="1"/>
  <c r="C40" i="1"/>
  <c r="O39" i="1"/>
  <c r="P39" i="1" s="1"/>
  <c r="L39" i="1"/>
  <c r="M39" i="1" s="1"/>
  <c r="J39" i="1"/>
  <c r="G39" i="1"/>
  <c r="E39" i="1"/>
  <c r="C39" i="1"/>
  <c r="O38" i="1"/>
  <c r="P38" i="1" s="1"/>
  <c r="M38" i="1"/>
  <c r="L38" i="1"/>
  <c r="I38" i="1"/>
  <c r="J38" i="1" s="1"/>
  <c r="G38" i="1"/>
  <c r="R38" i="1" s="1"/>
  <c r="E38" i="1"/>
  <c r="C38" i="1"/>
  <c r="O37" i="1"/>
  <c r="P37" i="1" s="1"/>
  <c r="L37" i="1"/>
  <c r="M37" i="1" s="1"/>
  <c r="J37" i="1"/>
  <c r="I37" i="1"/>
  <c r="G37" i="1"/>
  <c r="E37" i="1"/>
  <c r="C37" i="1"/>
  <c r="O36" i="1"/>
  <c r="P36" i="1" s="1"/>
  <c r="M36" i="1"/>
  <c r="L36" i="1"/>
  <c r="I36" i="1"/>
  <c r="J36" i="1" s="1"/>
  <c r="G36" i="1"/>
  <c r="R36" i="1" s="1"/>
  <c r="E36" i="1"/>
  <c r="C36" i="1"/>
  <c r="O35" i="1"/>
  <c r="P35" i="1" s="1"/>
  <c r="L35" i="1"/>
  <c r="M35" i="1" s="1"/>
  <c r="J35" i="1"/>
  <c r="G35" i="1"/>
  <c r="E35" i="1"/>
  <c r="C35" i="1"/>
  <c r="O34" i="1"/>
  <c r="P34" i="1" s="1"/>
  <c r="L34" i="1"/>
  <c r="M34" i="1" s="1"/>
  <c r="J34" i="1"/>
  <c r="I34" i="1"/>
  <c r="G34" i="1"/>
  <c r="E34" i="1"/>
  <c r="C34" i="1"/>
  <c r="O33" i="1"/>
  <c r="P33" i="1" s="1"/>
  <c r="M33" i="1"/>
  <c r="L33" i="1"/>
  <c r="I33" i="1"/>
  <c r="J33" i="1" s="1"/>
  <c r="G33" i="1"/>
  <c r="E33" i="1"/>
  <c r="C33" i="1"/>
  <c r="O32" i="1"/>
  <c r="P32" i="1" s="1"/>
  <c r="M32" i="1"/>
  <c r="L32" i="1"/>
  <c r="J32" i="1"/>
  <c r="I32" i="1"/>
  <c r="G32" i="1"/>
  <c r="E32" i="1"/>
  <c r="C32" i="1"/>
  <c r="O31" i="1"/>
  <c r="P31" i="1" s="1"/>
  <c r="M31" i="1"/>
  <c r="L31" i="1"/>
  <c r="I31" i="1"/>
  <c r="J31" i="1" s="1"/>
  <c r="G31" i="1"/>
  <c r="E31" i="1"/>
  <c r="C31" i="1"/>
  <c r="O30" i="1"/>
  <c r="P30" i="1" s="1"/>
  <c r="L30" i="1"/>
  <c r="J30" i="1"/>
  <c r="G30" i="1"/>
  <c r="E30" i="1"/>
  <c r="C30" i="1"/>
  <c r="O29" i="1"/>
  <c r="P29" i="1" s="1"/>
  <c r="L29" i="1"/>
  <c r="M29" i="1" s="1"/>
  <c r="I29" i="1"/>
  <c r="J29" i="1" s="1"/>
  <c r="G29" i="1"/>
  <c r="E29" i="1"/>
  <c r="C29" i="1"/>
  <c r="O28" i="1"/>
  <c r="P28" i="1" s="1"/>
  <c r="L28" i="1"/>
  <c r="M28" i="1" s="1"/>
  <c r="J28" i="1"/>
  <c r="I28" i="1"/>
  <c r="G28" i="1"/>
  <c r="E28" i="1"/>
  <c r="C28" i="1"/>
  <c r="O27" i="1"/>
  <c r="P27" i="1" s="1"/>
  <c r="M27" i="1"/>
  <c r="L27" i="1"/>
  <c r="I27" i="1"/>
  <c r="J27" i="1" s="1"/>
  <c r="G27" i="1"/>
  <c r="R27" i="1" s="1"/>
  <c r="E27" i="1"/>
  <c r="C27" i="1"/>
  <c r="O26" i="1"/>
  <c r="P26" i="1" s="1"/>
  <c r="L26" i="1"/>
  <c r="M26" i="1" s="1"/>
  <c r="I26" i="1"/>
  <c r="G26" i="1"/>
  <c r="E26" i="1"/>
  <c r="C26" i="1"/>
  <c r="O25" i="1"/>
  <c r="P25" i="1" s="1"/>
  <c r="M25" i="1"/>
  <c r="L25" i="1"/>
  <c r="I25" i="1"/>
  <c r="J25" i="1" s="1"/>
  <c r="G25" i="1"/>
  <c r="R25" i="1" s="1"/>
  <c r="E25" i="1"/>
  <c r="C25" i="1"/>
  <c r="O24" i="1"/>
  <c r="P24" i="1" s="1"/>
  <c r="L24" i="1"/>
  <c r="M24" i="1" s="1"/>
  <c r="J24" i="1"/>
  <c r="G24" i="1"/>
  <c r="E24" i="1"/>
  <c r="C24" i="1"/>
  <c r="O23" i="1"/>
  <c r="P23" i="1" s="1"/>
  <c r="M23" i="1"/>
  <c r="L23" i="1"/>
  <c r="J23" i="1"/>
  <c r="I23" i="1"/>
  <c r="G23" i="1"/>
  <c r="E23" i="1"/>
  <c r="C23" i="1"/>
  <c r="O22" i="1"/>
  <c r="P22" i="1" s="1"/>
  <c r="M22" i="1"/>
  <c r="L22" i="1"/>
  <c r="I22" i="1"/>
  <c r="J22" i="1" s="1"/>
  <c r="G22" i="1"/>
  <c r="E22" i="1"/>
  <c r="C22" i="1"/>
  <c r="O21" i="1"/>
  <c r="P21" i="1" s="1"/>
  <c r="L21" i="1"/>
  <c r="M21" i="1" s="1"/>
  <c r="J21" i="1"/>
  <c r="I21" i="1"/>
  <c r="G21" i="1"/>
  <c r="E21" i="1"/>
  <c r="C21" i="1"/>
  <c r="O20" i="1"/>
  <c r="P20" i="1" s="1"/>
  <c r="M20" i="1"/>
  <c r="L20" i="1"/>
  <c r="J20" i="1"/>
  <c r="G20" i="1"/>
  <c r="E20" i="1"/>
  <c r="C20" i="1"/>
  <c r="O19" i="1"/>
  <c r="P19" i="1" s="1"/>
  <c r="L19" i="1"/>
  <c r="M19" i="1" s="1"/>
  <c r="J19" i="1"/>
  <c r="I19" i="1"/>
  <c r="G19" i="1"/>
  <c r="E19" i="1"/>
  <c r="C19" i="1"/>
  <c r="P18" i="1"/>
  <c r="L18" i="1"/>
  <c r="M18" i="1" s="1"/>
  <c r="J18" i="1"/>
  <c r="R18" i="1" s="1"/>
  <c r="G18" i="1"/>
  <c r="E18" i="1"/>
  <c r="C18" i="1"/>
  <c r="O17" i="1"/>
  <c r="P17" i="1" s="1"/>
  <c r="L17" i="1"/>
  <c r="M17" i="1" s="1"/>
  <c r="I17" i="1"/>
  <c r="J17" i="1" s="1"/>
  <c r="G17" i="1"/>
  <c r="E17" i="1"/>
  <c r="C17" i="1"/>
  <c r="O16" i="1"/>
  <c r="P16" i="1" s="1"/>
  <c r="L16" i="1"/>
  <c r="M16" i="1" s="1"/>
  <c r="I16" i="1"/>
  <c r="G16" i="1"/>
  <c r="E16" i="1"/>
  <c r="C16" i="1"/>
  <c r="O15" i="1"/>
  <c r="P15" i="1" s="1"/>
  <c r="M15" i="1"/>
  <c r="L15" i="1"/>
  <c r="J15" i="1"/>
  <c r="G15" i="1"/>
  <c r="E15" i="1"/>
  <c r="C15" i="1"/>
  <c r="O14" i="1"/>
  <c r="P14" i="1" s="1"/>
  <c r="M14" i="1"/>
  <c r="L14" i="1"/>
  <c r="I14" i="1"/>
  <c r="J14" i="1" s="1"/>
  <c r="G14" i="1"/>
  <c r="E14" i="1"/>
  <c r="C14" i="1"/>
  <c r="O13" i="1"/>
  <c r="P13" i="1" s="1"/>
  <c r="L13" i="1"/>
  <c r="M13" i="1" s="1"/>
  <c r="J13" i="1"/>
  <c r="I13" i="1"/>
  <c r="G13" i="1"/>
  <c r="E13" i="1"/>
  <c r="C13" i="1"/>
  <c r="P12" i="1"/>
  <c r="L12" i="1"/>
  <c r="M12" i="1" s="1"/>
  <c r="I12" i="1"/>
  <c r="J12" i="1" s="1"/>
  <c r="G12" i="1"/>
  <c r="E12" i="1"/>
  <c r="C12" i="1"/>
  <c r="O11" i="1"/>
  <c r="P11" i="1" s="1"/>
  <c r="L11" i="1"/>
  <c r="M11" i="1" s="1"/>
  <c r="J11" i="1"/>
  <c r="I11" i="1"/>
  <c r="G11" i="1"/>
  <c r="E11" i="1"/>
  <c r="C11" i="1"/>
  <c r="O10" i="1"/>
  <c r="P10" i="1" s="1"/>
  <c r="L10" i="1"/>
  <c r="M10" i="1" s="1"/>
  <c r="I10" i="1"/>
  <c r="J10" i="1" s="1"/>
  <c r="G10" i="1"/>
  <c r="E10" i="1"/>
  <c r="C10" i="1"/>
  <c r="P9" i="1"/>
  <c r="M9" i="1"/>
  <c r="L9" i="1"/>
  <c r="I9" i="1"/>
  <c r="J9" i="1" s="1"/>
  <c r="G9" i="1"/>
  <c r="E9" i="1"/>
  <c r="C9" i="1"/>
  <c r="O8" i="1"/>
  <c r="P8" i="1" s="1"/>
  <c r="M8" i="1"/>
  <c r="I8" i="1"/>
  <c r="G8" i="1"/>
  <c r="E8" i="1"/>
  <c r="C8" i="1"/>
  <c r="P7" i="1"/>
  <c r="L7" i="1"/>
  <c r="M7" i="1" s="1"/>
  <c r="J7" i="1"/>
  <c r="G7" i="1"/>
  <c r="E7" i="1"/>
  <c r="C7" i="1"/>
  <c r="R76" i="1" l="1"/>
  <c r="R52" i="1"/>
  <c r="R63" i="1"/>
  <c r="R79" i="1"/>
  <c r="R32" i="1"/>
  <c r="R88" i="1"/>
  <c r="R41" i="1"/>
  <c r="R49" i="1"/>
  <c r="R58" i="1"/>
  <c r="R61" i="1"/>
  <c r="R62" i="1"/>
  <c r="R64" i="1"/>
  <c r="R68" i="1"/>
  <c r="R71" i="1"/>
  <c r="R73" i="1"/>
  <c r="R75" i="1"/>
  <c r="R81" i="1"/>
  <c r="R84" i="1"/>
  <c r="R90" i="1"/>
  <c r="R48" i="1"/>
  <c r="R51" i="1"/>
  <c r="R70" i="1"/>
  <c r="R83" i="1"/>
  <c r="R87" i="1"/>
  <c r="R39" i="1"/>
  <c r="R44" i="1"/>
  <c r="R59" i="1"/>
  <c r="R23" i="1"/>
  <c r="R10" i="1"/>
  <c r="R11" i="1"/>
  <c r="R17" i="1"/>
  <c r="R24" i="1"/>
  <c r="R34" i="1"/>
  <c r="R43" i="1"/>
  <c r="R56" i="1"/>
  <c r="R57" i="1"/>
  <c r="R67" i="1"/>
  <c r="R15" i="1"/>
  <c r="R55" i="1"/>
  <c r="R60" i="1"/>
  <c r="R66" i="1"/>
  <c r="R91" i="1"/>
  <c r="R7" i="1"/>
  <c r="R9" i="1"/>
  <c r="R13" i="1"/>
  <c r="R28" i="1"/>
  <c r="R19" i="1"/>
  <c r="R30" i="1"/>
  <c r="R22" i="1"/>
  <c r="M30" i="1"/>
  <c r="R40" i="1"/>
  <c r="M42" i="1"/>
  <c r="R42" i="1" s="1"/>
  <c r="R45" i="1"/>
  <c r="R92" i="1"/>
  <c r="R21" i="1"/>
  <c r="J26" i="1"/>
  <c r="R26" i="1" s="1"/>
  <c r="R33" i="1"/>
  <c r="R35" i="1"/>
  <c r="R37" i="1"/>
  <c r="M47" i="1"/>
  <c r="R47" i="1" s="1"/>
  <c r="R14" i="1"/>
  <c r="J8" i="1"/>
  <c r="R8" i="1" s="1"/>
  <c r="R12" i="1"/>
  <c r="J16" i="1"/>
  <c r="R16" i="1" s="1"/>
  <c r="R20" i="1"/>
  <c r="R29" i="1"/>
  <c r="R31" i="1"/>
  <c r="R50" i="1"/>
  <c r="R69" i="1"/>
  <c r="R72" i="1"/>
  <c r="R74" i="1"/>
  <c r="R80" i="1"/>
  <c r="R86" i="1"/>
  <c r="R89" i="1"/>
  <c r="R54" i="1"/>
  <c r="R77" i="1"/>
  <c r="J78" i="1"/>
  <c r="R78" i="1" s="1"/>
  <c r="R65" i="1"/>
</calcChain>
</file>

<file path=xl/sharedStrings.xml><?xml version="1.0" encoding="utf-8"?>
<sst xmlns="http://schemas.openxmlformats.org/spreadsheetml/2006/main" count="107" uniqueCount="107">
  <si>
    <t>GEEL = PROMOTIE</t>
  </si>
  <si>
    <t>Moyenne</t>
  </si>
  <si>
    <t>Caramboles</t>
  </si>
  <si>
    <t>Rating getal</t>
  </si>
  <si>
    <t>Woldendorp</t>
  </si>
  <si>
    <t>Bonus deelname Woldendorp</t>
  </si>
  <si>
    <t>Bonus Finale Woldendorp</t>
  </si>
  <si>
    <t>Wildervank</t>
  </si>
  <si>
    <t>Bonus deelname Wildervank</t>
  </si>
  <si>
    <t>Bonus Finale Wildervank</t>
  </si>
  <si>
    <t>Farmsum Havenstad</t>
  </si>
  <si>
    <t>Bonus deelname havenstad</t>
  </si>
  <si>
    <t>Bonus Finale havenstad</t>
  </si>
  <si>
    <t>Winschoten</t>
  </si>
  <si>
    <t>Bonus deelname Winschoten</t>
  </si>
  <si>
    <t>Bonus Finale Winschoten</t>
  </si>
  <si>
    <t>Totaal</t>
  </si>
  <si>
    <t>ROOD = DEGRADATIE</t>
  </si>
  <si>
    <t>BLAAUW = PROMOTIE IN FINALE</t>
  </si>
  <si>
    <t>GROEP B</t>
  </si>
  <si>
    <t>Caren Eling</t>
  </si>
  <si>
    <t>Henrie Leeuwerke</t>
  </si>
  <si>
    <t>Jan Schikker</t>
  </si>
  <si>
    <t>Patrick Smid</t>
  </si>
  <si>
    <t>Ronnie Kruit</t>
  </si>
  <si>
    <t>Fre Buurman</t>
  </si>
  <si>
    <t>Pieter van der Poel</t>
  </si>
  <si>
    <t>Roy Ziesling</t>
  </si>
  <si>
    <t>Bennie de Ruiter</t>
  </si>
  <si>
    <t>Marinus Tapilatu</t>
  </si>
  <si>
    <t>Henk Kruit</t>
  </si>
  <si>
    <t>Ella Hilbolling</t>
  </si>
  <si>
    <t>Jan Weerts</t>
  </si>
  <si>
    <t>Ab Klok</t>
  </si>
  <si>
    <t>Fred Stok</t>
  </si>
  <si>
    <t>Fred Maas</t>
  </si>
  <si>
    <t>Tally Siemens</t>
  </si>
  <si>
    <t>Jan Bos Senior</t>
  </si>
  <si>
    <t>Jan Tepper</t>
  </si>
  <si>
    <t>James Thiel</t>
  </si>
  <si>
    <t>Hindrik Schuur</t>
  </si>
  <si>
    <t>Klaas Boven</t>
  </si>
  <si>
    <t>Okke Kluiter</t>
  </si>
  <si>
    <t>Eisse Bolt</t>
  </si>
  <si>
    <t>Reint Loer</t>
  </si>
  <si>
    <t>Samir Medero</t>
  </si>
  <si>
    <t>Rikus Elzinga</t>
  </si>
  <si>
    <t>Wijnold Broekema</t>
  </si>
  <si>
    <t>Elzo Dijk</t>
  </si>
  <si>
    <t>Siep Ziesling</t>
  </si>
  <si>
    <t>Jan Post</t>
  </si>
  <si>
    <t>Simon Welp</t>
  </si>
  <si>
    <t>Geert Jager</t>
  </si>
  <si>
    <t>Frans de Groot</t>
  </si>
  <si>
    <t>Francisca Baaré</t>
  </si>
  <si>
    <t>Jan Stoppels</t>
  </si>
  <si>
    <t>Dennis Lengton</t>
  </si>
  <si>
    <t>Feike Moerman</t>
  </si>
  <si>
    <t>Louke Ploeg</t>
  </si>
  <si>
    <t xml:space="preserve">Willem Strootman </t>
  </si>
  <si>
    <t>Wim Krekel</t>
  </si>
  <si>
    <t>Cor Zeeman</t>
  </si>
  <si>
    <t>Stan van Leuven</t>
  </si>
  <si>
    <t>Jan Dijkhuizen</t>
  </si>
  <si>
    <t>Geert Bos Jr</t>
  </si>
  <si>
    <t>Bert Pakes</t>
  </si>
  <si>
    <t>Elzo Lubbers</t>
  </si>
  <si>
    <t>Peter Bakker</t>
  </si>
  <si>
    <t>Tonnie Beekhuis</t>
  </si>
  <si>
    <t>Bé Ekamper</t>
  </si>
  <si>
    <t>Jans Kinds</t>
  </si>
  <si>
    <t>George Wintermans</t>
  </si>
  <si>
    <t>Folgert Kaman</t>
  </si>
  <si>
    <t>Brian Reinders</t>
  </si>
  <si>
    <t>Tijs Korf</t>
  </si>
  <si>
    <t>Arnout Ten Have</t>
  </si>
  <si>
    <t>Jos Buurman</t>
  </si>
  <si>
    <t>Rieni Boer</t>
  </si>
  <si>
    <t>Barry Verstegen</t>
  </si>
  <si>
    <t>Harm Wending</t>
  </si>
  <si>
    <t>Daniel Kerbof</t>
  </si>
  <si>
    <t>Harry  Veenhoeven</t>
  </si>
  <si>
    <t>Johan Ackerman</t>
  </si>
  <si>
    <t>Marcel Leeraar</t>
  </si>
  <si>
    <t>Derk de Boer</t>
  </si>
  <si>
    <t>Roy Kerbof</t>
  </si>
  <si>
    <t>Arnold Keizer</t>
  </si>
  <si>
    <t>Edwin Hopman</t>
  </si>
  <si>
    <t>Dieby Busselman</t>
  </si>
  <si>
    <t>Jurrie Ekamper</t>
  </si>
  <si>
    <t>Luit Korthuis</t>
  </si>
  <si>
    <t>Gerry Drenth</t>
  </si>
  <si>
    <t>Klaas Boersma</t>
  </si>
  <si>
    <t>Harry Bos</t>
  </si>
  <si>
    <t>Andre Roossien</t>
  </si>
  <si>
    <t>Jacob Geerts</t>
  </si>
  <si>
    <t>Jan Bos  (nieuwe speler)</t>
  </si>
  <si>
    <t>Hugo Jonker</t>
  </si>
  <si>
    <t>Johnny Siaila</t>
  </si>
  <si>
    <t>Olie Fens</t>
  </si>
  <si>
    <t>Piet van Oosten</t>
  </si>
  <si>
    <t>Reint Boltendal</t>
  </si>
  <si>
    <t>Rinus Kok</t>
  </si>
  <si>
    <t>Harry Hoeben</t>
  </si>
  <si>
    <t>Joop Boven</t>
  </si>
  <si>
    <t>Kars Poelman</t>
  </si>
  <si>
    <t>Masters Libre Toernooien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</si>
</sst>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1">
    <xf numFmtId="0" fontId="0" fillId="0" borderId="0" xfId="0"/>
    <xf numFmtId="0" fontId="5" fillId="0" borderId="9" xfId="0" applyFont="1" applyBorder="1"/>
    <xf numFmtId="0" fontId="10" fillId="5" borderId="20" xfId="1" applyFont="1" applyFill="1" applyBorder="1"/>
    <xf numFmtId="2" fontId="10" fillId="0" borderId="21" xfId="1" applyNumberFormat="1" applyFont="1" applyBorder="1" applyAlignment="1">
      <alignment horizontal="center"/>
    </xf>
    <xf numFmtId="0" fontId="10" fillId="0" borderId="20" xfId="1" applyFont="1" applyBorder="1" applyAlignment="1" applyProtection="1">
      <alignment horizontal="center"/>
      <protection locked="0"/>
    </xf>
    <xf numFmtId="2" fontId="10" fillId="0" borderId="21" xfId="0" applyNumberFormat="1" applyFont="1" applyBorder="1" applyAlignment="1">
      <alignment horizontal="center"/>
    </xf>
    <xf numFmtId="0" fontId="10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/>
    <xf numFmtId="0" fontId="10" fillId="5" borderId="24" xfId="0" applyFont="1" applyFill="1" applyBorder="1" applyAlignment="1" applyProtection="1">
      <alignment horizontal="center"/>
      <protection locked="0"/>
    </xf>
    <xf numFmtId="0" fontId="10" fillId="5" borderId="21" xfId="0" applyFont="1" applyFill="1" applyBorder="1" applyAlignment="1" applyProtection="1">
      <alignment horizontal="center"/>
      <protection locked="0"/>
    </xf>
    <xf numFmtId="1" fontId="10" fillId="5" borderId="21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/>
    <xf numFmtId="0" fontId="5" fillId="0" borderId="2" xfId="0" applyFont="1" applyBorder="1"/>
    <xf numFmtId="0" fontId="10" fillId="5" borderId="25" xfId="1" applyFont="1" applyFill="1" applyBorder="1"/>
    <xf numFmtId="0" fontId="10" fillId="0" borderId="25" xfId="1" applyFont="1" applyBorder="1" applyAlignment="1" applyProtection="1">
      <alignment horizontal="center"/>
      <protection locked="0"/>
    </xf>
    <xf numFmtId="2" fontId="10" fillId="0" borderId="20" xfId="0" applyNumberFormat="1" applyFont="1" applyBorder="1" applyAlignment="1">
      <alignment horizontal="center"/>
    </xf>
    <xf numFmtId="0" fontId="10" fillId="0" borderId="26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0" fontId="10" fillId="5" borderId="27" xfId="0" applyFont="1" applyFill="1" applyBorder="1"/>
    <xf numFmtId="0" fontId="10" fillId="0" borderId="27" xfId="0" applyFont="1" applyBorder="1" applyAlignment="1" applyProtection="1">
      <alignment horizontal="center"/>
      <protection locked="0"/>
    </xf>
    <xf numFmtId="0" fontId="10" fillId="5" borderId="26" xfId="0" applyFont="1" applyFill="1" applyBorder="1" applyAlignment="1" applyProtection="1">
      <alignment horizontal="center"/>
      <protection locked="0"/>
    </xf>
    <xf numFmtId="0" fontId="10" fillId="5" borderId="20" xfId="0" applyFont="1" applyFill="1" applyBorder="1" applyAlignment="1" applyProtection="1">
      <alignment horizontal="center"/>
      <protection locked="0"/>
    </xf>
    <xf numFmtId="0" fontId="10" fillId="5" borderId="27" xfId="1" applyFont="1" applyFill="1" applyBorder="1"/>
    <xf numFmtId="0" fontId="10" fillId="0" borderId="27" xfId="1" applyFont="1" applyBorder="1" applyAlignment="1" applyProtection="1">
      <alignment horizontal="center"/>
      <protection locked="0"/>
    </xf>
    <xf numFmtId="0" fontId="10" fillId="5" borderId="0" xfId="1" applyFont="1" applyFill="1"/>
    <xf numFmtId="0" fontId="10" fillId="5" borderId="25" xfId="0" applyFont="1" applyFill="1" applyBorder="1" applyAlignment="1" applyProtection="1">
      <alignment horizontal="center"/>
      <protection locked="0"/>
    </xf>
    <xf numFmtId="0" fontId="10" fillId="6" borderId="25" xfId="0" applyFont="1" applyFill="1" applyBorder="1" applyAlignment="1" applyProtection="1">
      <alignment horizontal="center"/>
      <protection locked="0"/>
    </xf>
    <xf numFmtId="0" fontId="10" fillId="6" borderId="26" xfId="0" applyFont="1" applyFill="1" applyBorder="1" applyAlignment="1" applyProtection="1">
      <alignment horizontal="center"/>
      <protection locked="0"/>
    </xf>
    <xf numFmtId="0" fontId="10" fillId="0" borderId="27" xfId="0" applyFont="1" applyBorder="1"/>
    <xf numFmtId="0" fontId="1" fillId="5" borderId="27" xfId="0" applyFont="1" applyFill="1" applyBorder="1"/>
    <xf numFmtId="0" fontId="11" fillId="7" borderId="27" xfId="0" applyFont="1" applyFill="1" applyBorder="1"/>
    <xf numFmtId="0" fontId="10" fillId="8" borderId="20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textRotation="90"/>
    </xf>
    <xf numFmtId="0" fontId="4" fillId="0" borderId="10" xfId="0" applyFont="1" applyBorder="1" applyAlignment="1">
      <alignment horizontal="center" textRotation="90"/>
    </xf>
    <xf numFmtId="0" fontId="4" fillId="0" borderId="16" xfId="0" applyFont="1" applyBorder="1" applyAlignment="1">
      <alignment horizontal="center" textRotation="90"/>
    </xf>
    <xf numFmtId="0" fontId="4" fillId="0" borderId="5" xfId="0" applyFont="1" applyBorder="1" applyAlignment="1" applyProtection="1">
      <alignment horizontal="center" textRotation="90"/>
      <protection locked="0"/>
    </xf>
    <xf numFmtId="0" fontId="4" fillId="0" borderId="8" xfId="0" applyFont="1" applyBorder="1" applyAlignment="1" applyProtection="1">
      <alignment horizontal="center" textRotation="90"/>
      <protection locked="0"/>
    </xf>
    <xf numFmtId="0" fontId="4" fillId="0" borderId="17" xfId="0" applyFont="1" applyBorder="1" applyAlignment="1" applyProtection="1">
      <alignment horizontal="center" textRotation="90"/>
      <protection locked="0"/>
    </xf>
    <xf numFmtId="0" fontId="4" fillId="0" borderId="5" xfId="0" applyFont="1" applyBorder="1" applyAlignment="1">
      <alignment horizontal="center" textRotation="90"/>
    </xf>
    <xf numFmtId="0" fontId="4" fillId="0" borderId="8" xfId="0" applyFont="1" applyBorder="1" applyAlignment="1">
      <alignment horizontal="center" textRotation="90"/>
    </xf>
    <xf numFmtId="0" fontId="4" fillId="0" borderId="17" xfId="0" applyFont="1" applyBorder="1" applyAlignment="1">
      <alignment horizontal="center" textRotation="90"/>
    </xf>
    <xf numFmtId="0" fontId="5" fillId="0" borderId="5" xfId="0" applyFont="1" applyBorder="1" applyAlignment="1">
      <alignment horizontal="center" textRotation="90"/>
    </xf>
    <xf numFmtId="0" fontId="5" fillId="0" borderId="8" xfId="0" applyFont="1" applyBorder="1" applyAlignment="1">
      <alignment horizontal="center" textRotation="90"/>
    </xf>
    <xf numFmtId="0" fontId="5" fillId="0" borderId="17" xfId="0" applyFont="1" applyBorder="1" applyAlignment="1">
      <alignment horizontal="center" textRotation="90"/>
    </xf>
    <xf numFmtId="0" fontId="5" fillId="0" borderId="6" xfId="0" applyFont="1" applyBorder="1" applyAlignment="1" applyProtection="1">
      <alignment horizontal="center" textRotation="90"/>
      <protection locked="0"/>
    </xf>
    <xf numFmtId="0" fontId="5" fillId="0" borderId="11" xfId="0" applyFont="1" applyBorder="1" applyAlignment="1" applyProtection="1">
      <alignment horizontal="center" textRotation="90"/>
      <protection locked="0"/>
    </xf>
    <xf numFmtId="0" fontId="5" fillId="0" borderId="18" xfId="0" applyFont="1" applyBorder="1" applyAlignment="1" applyProtection="1">
      <alignment horizontal="center" textRotation="90"/>
      <protection locked="0"/>
    </xf>
    <xf numFmtId="0" fontId="4" fillId="0" borderId="6" xfId="0" applyFont="1" applyBorder="1" applyAlignment="1" applyProtection="1">
      <alignment horizontal="center" textRotation="90"/>
      <protection locked="0"/>
    </xf>
    <xf numFmtId="0" fontId="4" fillId="0" borderId="11" xfId="0" applyFont="1" applyBorder="1" applyAlignment="1" applyProtection="1">
      <alignment horizontal="center" textRotation="90"/>
      <protection locked="0"/>
    </xf>
    <xf numFmtId="0" fontId="4" fillId="0" borderId="18" xfId="0" applyFont="1" applyBorder="1" applyAlignment="1" applyProtection="1">
      <alignment horizontal="center" textRotation="90"/>
      <protection locked="0"/>
    </xf>
    <xf numFmtId="0" fontId="5" fillId="0" borderId="6" xfId="0" applyFont="1" applyBorder="1" applyAlignment="1">
      <alignment horizontal="center" textRotation="90"/>
    </xf>
    <xf numFmtId="0" fontId="5" fillId="0" borderId="11" xfId="0" applyFont="1" applyBorder="1" applyAlignment="1">
      <alignment horizontal="center" textRotation="90"/>
    </xf>
    <xf numFmtId="0" fontId="5" fillId="0" borderId="18" xfId="0" applyFont="1" applyBorder="1" applyAlignment="1">
      <alignment horizontal="center" textRotation="90"/>
    </xf>
    <xf numFmtId="0" fontId="6" fillId="0" borderId="7" xfId="0" applyFont="1" applyBorder="1" applyAlignment="1">
      <alignment horizontal="center" textRotation="90"/>
    </xf>
    <xf numFmtId="0" fontId="6" fillId="0" borderId="12" xfId="0" applyFont="1" applyBorder="1" applyAlignment="1">
      <alignment horizontal="center" textRotation="90"/>
    </xf>
    <xf numFmtId="0" fontId="6" fillId="0" borderId="19" xfId="0" applyFont="1" applyBorder="1" applyAlignment="1">
      <alignment horizontal="center" textRotation="90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8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0" fillId="5" borderId="28" xfId="0" applyFont="1" applyFill="1" applyBorder="1" applyAlignment="1" applyProtection="1">
      <alignment horizontal="center"/>
      <protection locked="0"/>
    </xf>
  </cellXfs>
  <cellStyles count="2">
    <cellStyle name="Standaard" xfId="0" builtinId="0"/>
    <cellStyle name="Standaard 2" xfId="1" xr:uid="{D5801D42-E7AD-4FE4-A1C0-ECFFF5F333F4}"/>
  </cellStyles>
  <dxfs count="4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3/nieuwe%20startlijst%20marsters%202023.xlsm" TargetMode="External"/><Relationship Id="rId1" Type="http://schemas.openxmlformats.org/officeDocument/2006/relationships/externalLinkPath" Target="masters%202023/nieuwe%20startlijst%20marsters%202023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Havenstad/eindstand%20libre%20B%20havenstad.xlsx" TargetMode="External"/><Relationship Id="rId1" Type="http://schemas.openxmlformats.org/officeDocument/2006/relationships/externalLinkPath" Target="/ac38b57e6c564e81/Bureaublad/Libre%20Havenstad/eindstand%20libre%20B%20havenstad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Veendam/eindstand%20voorrondde%20libre%20B%20Veendam.xlsx" TargetMode="External"/><Relationship Id="rId1" Type="http://schemas.openxmlformats.org/officeDocument/2006/relationships/externalLinkPath" Target="/ac38b57e6c564e81/Bureaublad/libre%20Veendam/eindstand%20voorrondde%20libre%20B%20Veendam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Winschoten/eindstand%20voorronde%20Libre%20B.xlsx" TargetMode="External"/><Relationship Id="rId1" Type="http://schemas.openxmlformats.org/officeDocument/2006/relationships/externalLinkPath" Target="/ac38b57e6c564e81/Bureaublad/Libre%20Winschoten/eindstand%20voorronde%20Libre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e A"/>
      <sheetName val="Libre B"/>
      <sheetName val="Drieband A"/>
      <sheetName val="Drieband B"/>
      <sheetName val="Tabelen Masters"/>
    </sheetNames>
    <sheetDataSet>
      <sheetData sheetId="0"/>
      <sheetData sheetId="1"/>
      <sheetData sheetId="2"/>
      <sheetData sheetId="3"/>
      <sheetData sheetId="4">
        <row r="4">
          <cell r="C4" t="str">
            <v xml:space="preserve">Libre </v>
          </cell>
        </row>
        <row r="5">
          <cell r="C5" t="str">
            <v>Caramboles</v>
          </cell>
          <cell r="D5" t="str">
            <v>Raiting Getal</v>
          </cell>
        </row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 refreshError="1">
        <row r="2">
          <cell r="C2" t="str">
            <v>Peter Bakker</v>
          </cell>
          <cell r="D2" t="str">
            <v>B</v>
          </cell>
          <cell r="E2">
            <v>0.37</v>
          </cell>
          <cell r="F2">
            <v>15</v>
          </cell>
          <cell r="G2">
            <v>0.6</v>
          </cell>
          <cell r="H2">
            <v>16</v>
          </cell>
          <cell r="I2">
            <v>4</v>
          </cell>
          <cell r="J2">
            <v>106.66666666666667</v>
          </cell>
          <cell r="K2">
            <v>29</v>
          </cell>
          <cell r="L2">
            <v>8</v>
          </cell>
          <cell r="M2">
            <v>193.33333333333334</v>
          </cell>
          <cell r="N2">
            <v>45</v>
          </cell>
          <cell r="O2">
            <v>0.9</v>
          </cell>
          <cell r="P2">
            <v>150</v>
          </cell>
          <cell r="Q2">
            <v>150</v>
          </cell>
        </row>
        <row r="3">
          <cell r="C3" t="str">
            <v>Jan Schikker</v>
          </cell>
          <cell r="D3" t="str">
            <v>B</v>
          </cell>
          <cell r="E3">
            <v>1.05</v>
          </cell>
          <cell r="F3">
            <v>28</v>
          </cell>
          <cell r="G3">
            <v>1.1200000000000001</v>
          </cell>
          <cell r="H3">
            <v>38</v>
          </cell>
          <cell r="I3">
            <v>7</v>
          </cell>
          <cell r="J3">
            <v>135.71428571428572</v>
          </cell>
          <cell r="K3">
            <v>45</v>
          </cell>
          <cell r="L3">
            <v>9</v>
          </cell>
          <cell r="M3">
            <v>160.71428571428572</v>
          </cell>
          <cell r="N3">
            <v>83</v>
          </cell>
          <cell r="O3">
            <v>1.66</v>
          </cell>
          <cell r="P3">
            <v>148.21428571428569</v>
          </cell>
          <cell r="Q3">
            <v>148</v>
          </cell>
        </row>
        <row r="4">
          <cell r="C4" t="str">
            <v>Caren Eling</v>
          </cell>
          <cell r="D4" t="str">
            <v>B</v>
          </cell>
          <cell r="E4">
            <v>0.75</v>
          </cell>
          <cell r="F4">
            <v>23</v>
          </cell>
          <cell r="G4">
            <v>0.92</v>
          </cell>
          <cell r="H4">
            <v>30</v>
          </cell>
          <cell r="I4">
            <v>9</v>
          </cell>
          <cell r="J4">
            <v>130.43478260869566</v>
          </cell>
          <cell r="K4">
            <v>35</v>
          </cell>
          <cell r="L4">
            <v>9</v>
          </cell>
          <cell r="M4">
            <v>152.17391304347828</v>
          </cell>
          <cell r="N4">
            <v>65</v>
          </cell>
          <cell r="O4">
            <v>1.3</v>
          </cell>
          <cell r="P4">
            <v>141.30434782608697</v>
          </cell>
          <cell r="Q4">
            <v>141</v>
          </cell>
        </row>
        <row r="5">
          <cell r="C5" t="str">
            <v>Ronnie Kruit</v>
          </cell>
          <cell r="D5" t="str">
            <v>B</v>
          </cell>
          <cell r="E5">
            <v>0.65</v>
          </cell>
          <cell r="F5">
            <v>22</v>
          </cell>
          <cell r="G5">
            <v>0.88</v>
          </cell>
          <cell r="H5">
            <v>36</v>
          </cell>
          <cell r="I5">
            <v>5</v>
          </cell>
          <cell r="J5">
            <v>163.63636363636365</v>
          </cell>
          <cell r="K5">
            <v>25</v>
          </cell>
          <cell r="L5">
            <v>8</v>
          </cell>
          <cell r="M5">
            <v>113.63636363636364</v>
          </cell>
          <cell r="N5">
            <v>61</v>
          </cell>
          <cell r="O5">
            <v>1.22</v>
          </cell>
          <cell r="P5">
            <v>138.63636363636363</v>
          </cell>
          <cell r="Q5">
            <v>138</v>
          </cell>
        </row>
        <row r="6">
          <cell r="C6" t="str">
            <v>Tijs Korf</v>
          </cell>
          <cell r="D6" t="str">
            <v>B</v>
          </cell>
          <cell r="E6">
            <v>0.27</v>
          </cell>
          <cell r="F6">
            <v>12</v>
          </cell>
          <cell r="G6">
            <v>0.48</v>
          </cell>
          <cell r="H6">
            <v>17</v>
          </cell>
          <cell r="I6">
            <v>3</v>
          </cell>
          <cell r="J6">
            <v>141.66666666666669</v>
          </cell>
          <cell r="K6">
            <v>16</v>
          </cell>
          <cell r="L6">
            <v>4</v>
          </cell>
          <cell r="M6">
            <v>133.33333333333331</v>
          </cell>
          <cell r="N6">
            <v>33</v>
          </cell>
          <cell r="O6">
            <v>0.66</v>
          </cell>
          <cell r="P6">
            <v>137.50000000000003</v>
          </cell>
          <cell r="Q6">
            <v>137</v>
          </cell>
        </row>
        <row r="7">
          <cell r="C7" t="str">
            <v>Wim Krekel</v>
          </cell>
          <cell r="D7" t="str">
            <v>B</v>
          </cell>
          <cell r="E7">
            <v>1.1499999999999999</v>
          </cell>
          <cell r="F7">
            <v>30</v>
          </cell>
          <cell r="G7">
            <v>1.2</v>
          </cell>
          <cell r="H7">
            <v>52</v>
          </cell>
          <cell r="I7">
            <v>14</v>
          </cell>
          <cell r="J7">
            <v>173.33333333333334</v>
          </cell>
          <cell r="K7">
            <v>30</v>
          </cell>
          <cell r="L7">
            <v>4</v>
          </cell>
          <cell r="M7">
            <v>100</v>
          </cell>
          <cell r="N7">
            <v>82</v>
          </cell>
          <cell r="O7">
            <v>1.64</v>
          </cell>
          <cell r="P7">
            <v>136.66666666666666</v>
          </cell>
          <cell r="Q7">
            <v>136</v>
          </cell>
        </row>
        <row r="8">
          <cell r="C8" t="str">
            <v>Cor Zeeman</v>
          </cell>
          <cell r="D8" t="str">
            <v>B</v>
          </cell>
          <cell r="E8">
            <v>1.1499999999999999</v>
          </cell>
          <cell r="F8">
            <v>30</v>
          </cell>
          <cell r="G8">
            <v>1.2</v>
          </cell>
          <cell r="H8">
            <v>28</v>
          </cell>
          <cell r="I8">
            <v>5</v>
          </cell>
          <cell r="J8">
            <v>93.333333333333329</v>
          </cell>
          <cell r="K8">
            <v>50</v>
          </cell>
          <cell r="L8">
            <v>10</v>
          </cell>
          <cell r="M8">
            <v>166.66666666666669</v>
          </cell>
          <cell r="N8">
            <v>78</v>
          </cell>
          <cell r="O8">
            <v>1.56</v>
          </cell>
          <cell r="P8">
            <v>130</v>
          </cell>
          <cell r="Q8">
            <v>130</v>
          </cell>
        </row>
        <row r="9">
          <cell r="C9" t="str">
            <v>Jan Stoppels</v>
          </cell>
          <cell r="D9" t="str">
            <v>B</v>
          </cell>
          <cell r="E9">
            <v>1.1499999999999999</v>
          </cell>
          <cell r="F9">
            <v>30</v>
          </cell>
          <cell r="G9">
            <v>1.2</v>
          </cell>
          <cell r="H9">
            <v>42</v>
          </cell>
          <cell r="I9">
            <v>12</v>
          </cell>
          <cell r="J9">
            <v>140</v>
          </cell>
          <cell r="K9">
            <v>36</v>
          </cell>
          <cell r="L9">
            <v>6</v>
          </cell>
          <cell r="M9">
            <v>120</v>
          </cell>
          <cell r="N9">
            <v>78</v>
          </cell>
          <cell r="O9">
            <v>1.56</v>
          </cell>
          <cell r="P9">
            <v>130</v>
          </cell>
          <cell r="Q9">
            <v>130</v>
          </cell>
        </row>
        <row r="10">
          <cell r="C10" t="str">
            <v>Henri Leeuwerke</v>
          </cell>
          <cell r="D10" t="str">
            <v>B</v>
          </cell>
          <cell r="E10">
            <v>0.95</v>
          </cell>
          <cell r="F10">
            <v>26</v>
          </cell>
          <cell r="G10">
            <v>1.04</v>
          </cell>
          <cell r="H10">
            <v>42</v>
          </cell>
          <cell r="I10">
            <v>10</v>
          </cell>
          <cell r="J10">
            <v>161.53846153846155</v>
          </cell>
          <cell r="K10">
            <v>25</v>
          </cell>
          <cell r="L10">
            <v>4</v>
          </cell>
          <cell r="M10">
            <v>96.15384615384616</v>
          </cell>
          <cell r="N10">
            <v>67</v>
          </cell>
          <cell r="O10">
            <v>1.34</v>
          </cell>
          <cell r="P10">
            <v>128.84615384615387</v>
          </cell>
          <cell r="Q10">
            <v>128</v>
          </cell>
        </row>
        <row r="11">
          <cell r="C11" t="str">
            <v>Roy Ziesling</v>
          </cell>
          <cell r="D11" t="str">
            <v>B</v>
          </cell>
          <cell r="E11">
            <v>1.55</v>
          </cell>
          <cell r="F11">
            <v>40</v>
          </cell>
          <cell r="G11">
            <v>1.6</v>
          </cell>
          <cell r="H11">
            <v>52</v>
          </cell>
          <cell r="I11">
            <v>6</v>
          </cell>
          <cell r="J11">
            <v>130</v>
          </cell>
          <cell r="K11">
            <v>49</v>
          </cell>
          <cell r="L11">
            <v>6</v>
          </cell>
          <cell r="M11">
            <v>122.50000000000001</v>
          </cell>
          <cell r="N11">
            <v>101</v>
          </cell>
          <cell r="O11">
            <v>2.02</v>
          </cell>
          <cell r="P11">
            <v>126.25</v>
          </cell>
          <cell r="Q11">
            <v>126</v>
          </cell>
        </row>
        <row r="12">
          <cell r="C12" t="str">
            <v>Feike Moerman</v>
          </cell>
          <cell r="D12" t="str">
            <v>B</v>
          </cell>
          <cell r="E12">
            <v>0.95</v>
          </cell>
          <cell r="F12">
            <v>26</v>
          </cell>
          <cell r="G12">
            <v>1.04</v>
          </cell>
          <cell r="H12">
            <v>33</v>
          </cell>
          <cell r="I12">
            <v>7</v>
          </cell>
          <cell r="J12">
            <v>126.92307692307692</v>
          </cell>
          <cell r="K12">
            <v>30</v>
          </cell>
          <cell r="L12">
            <v>3</v>
          </cell>
          <cell r="M12">
            <v>115.38461538461537</v>
          </cell>
          <cell r="N12">
            <v>63</v>
          </cell>
          <cell r="O12">
            <v>1.26</v>
          </cell>
          <cell r="P12">
            <v>121.15384615384615</v>
          </cell>
          <cell r="Q12">
            <v>121</v>
          </cell>
        </row>
        <row r="13">
          <cell r="C13" t="str">
            <v>Bennie de Ruiter</v>
          </cell>
          <cell r="D13" t="str">
            <v>B</v>
          </cell>
          <cell r="E13">
            <v>1.25</v>
          </cell>
          <cell r="F13">
            <v>33</v>
          </cell>
          <cell r="G13">
            <v>1.32</v>
          </cell>
          <cell r="H13">
            <v>38</v>
          </cell>
          <cell r="I13">
            <v>9</v>
          </cell>
          <cell r="J13">
            <v>115.15151515151516</v>
          </cell>
          <cell r="K13">
            <v>36</v>
          </cell>
          <cell r="L13">
            <v>5</v>
          </cell>
          <cell r="M13">
            <v>109.09090909090908</v>
          </cell>
          <cell r="N13">
            <v>74</v>
          </cell>
          <cell r="O13">
            <v>1.48</v>
          </cell>
          <cell r="P13">
            <v>112.12121212121211</v>
          </cell>
          <cell r="Q13">
            <v>112</v>
          </cell>
        </row>
        <row r="14">
          <cell r="C14" t="str">
            <v>Marcel Leeraar</v>
          </cell>
          <cell r="D14" t="str">
            <v>B</v>
          </cell>
          <cell r="E14">
            <v>1.1499999999999999</v>
          </cell>
          <cell r="F14">
            <v>30</v>
          </cell>
          <cell r="G14">
            <v>1.2</v>
          </cell>
          <cell r="H14">
            <v>33</v>
          </cell>
          <cell r="I14">
            <v>10</v>
          </cell>
          <cell r="J14">
            <v>110.00000000000001</v>
          </cell>
          <cell r="K14">
            <v>34</v>
          </cell>
          <cell r="L14">
            <v>6</v>
          </cell>
          <cell r="M14">
            <v>113.33333333333333</v>
          </cell>
          <cell r="N14">
            <v>67</v>
          </cell>
          <cell r="O14">
            <v>1.34</v>
          </cell>
          <cell r="P14">
            <v>111.66666666666667</v>
          </cell>
          <cell r="Q14">
            <v>111</v>
          </cell>
        </row>
        <row r="15">
          <cell r="C15" t="str">
            <v>Klaas Boven</v>
          </cell>
          <cell r="D15" t="str">
            <v>B</v>
          </cell>
          <cell r="E15">
            <v>1.55</v>
          </cell>
          <cell r="F15">
            <v>40</v>
          </cell>
          <cell r="G15">
            <v>1.6</v>
          </cell>
          <cell r="H15">
            <v>42</v>
          </cell>
          <cell r="I15">
            <v>8</v>
          </cell>
          <cell r="J15">
            <v>105</v>
          </cell>
          <cell r="K15">
            <v>46</v>
          </cell>
          <cell r="L15">
            <v>15</v>
          </cell>
          <cell r="M15">
            <v>114.99999999999999</v>
          </cell>
          <cell r="N15">
            <v>88</v>
          </cell>
          <cell r="O15">
            <v>1.76</v>
          </cell>
          <cell r="P15">
            <v>109.99999999999999</v>
          </cell>
          <cell r="Q15">
            <v>110</v>
          </cell>
        </row>
        <row r="16">
          <cell r="C16" t="str">
            <v>Barry Verstegen</v>
          </cell>
          <cell r="D16" t="str">
            <v>B</v>
          </cell>
          <cell r="E16">
            <v>1.1499999999999999</v>
          </cell>
          <cell r="F16">
            <v>30</v>
          </cell>
          <cell r="G16">
            <v>1.2</v>
          </cell>
          <cell r="H16">
            <v>26</v>
          </cell>
          <cell r="I16">
            <v>4</v>
          </cell>
          <cell r="J16">
            <v>86.666666666666671</v>
          </cell>
          <cell r="K16">
            <v>39</v>
          </cell>
          <cell r="L16">
            <v>8</v>
          </cell>
          <cell r="M16">
            <v>130</v>
          </cell>
          <cell r="N16">
            <v>65</v>
          </cell>
          <cell r="O16">
            <v>1.3</v>
          </cell>
          <cell r="P16">
            <v>108.33333333333334</v>
          </cell>
          <cell r="Q16">
            <v>108</v>
          </cell>
        </row>
        <row r="17">
          <cell r="C17" t="str">
            <v>Marinus Tapilatu</v>
          </cell>
          <cell r="D17" t="str">
            <v>B</v>
          </cell>
          <cell r="E17">
            <v>1.45</v>
          </cell>
          <cell r="F17">
            <v>38</v>
          </cell>
          <cell r="G17">
            <v>1.52</v>
          </cell>
          <cell r="H17">
            <v>32</v>
          </cell>
          <cell r="I17">
            <v>9</v>
          </cell>
          <cell r="J17">
            <v>84.210526315789465</v>
          </cell>
          <cell r="K17">
            <v>48</v>
          </cell>
          <cell r="L17">
            <v>7</v>
          </cell>
          <cell r="M17">
            <v>126.31578947368421</v>
          </cell>
          <cell r="N17">
            <v>80</v>
          </cell>
          <cell r="O17">
            <v>1.6</v>
          </cell>
          <cell r="P17">
            <v>105.26315789473684</v>
          </cell>
          <cell r="Q17">
            <v>105</v>
          </cell>
        </row>
        <row r="18">
          <cell r="C18" t="str">
            <v>Okke Kluiter</v>
          </cell>
          <cell r="D18" t="str">
            <v>B</v>
          </cell>
          <cell r="E18">
            <v>0.95</v>
          </cell>
          <cell r="F18">
            <v>26</v>
          </cell>
          <cell r="G18">
            <v>1.04</v>
          </cell>
          <cell r="H18">
            <v>26</v>
          </cell>
          <cell r="I18">
            <v>4</v>
          </cell>
          <cell r="J18">
            <v>100</v>
          </cell>
          <cell r="K18">
            <v>28</v>
          </cell>
          <cell r="L18">
            <v>4</v>
          </cell>
          <cell r="M18">
            <v>107.69230769230769</v>
          </cell>
          <cell r="N18">
            <v>54</v>
          </cell>
          <cell r="O18">
            <v>1.08</v>
          </cell>
          <cell r="P18">
            <v>103.84615384615385</v>
          </cell>
          <cell r="Q18">
            <v>103</v>
          </cell>
        </row>
        <row r="19">
          <cell r="C19" t="str">
            <v>Jan Post</v>
          </cell>
          <cell r="D19" t="str">
            <v>B</v>
          </cell>
          <cell r="E19">
            <v>0.75</v>
          </cell>
          <cell r="F19">
            <v>23</v>
          </cell>
          <cell r="G19">
            <v>0.92</v>
          </cell>
          <cell r="H19">
            <v>22</v>
          </cell>
          <cell r="I19">
            <v>4</v>
          </cell>
          <cell r="J19">
            <v>95.652173913043484</v>
          </cell>
          <cell r="K19">
            <v>25</v>
          </cell>
          <cell r="L19">
            <v>5</v>
          </cell>
          <cell r="M19">
            <v>108.69565217391303</v>
          </cell>
          <cell r="N19">
            <v>47</v>
          </cell>
          <cell r="O19">
            <v>0.94</v>
          </cell>
          <cell r="P19">
            <v>102.17391304347825</v>
          </cell>
          <cell r="Q19">
            <v>102</v>
          </cell>
        </row>
        <row r="20">
          <cell r="C20" t="str">
            <v>Francisca Baaré</v>
          </cell>
          <cell r="D20" t="str">
            <v>B</v>
          </cell>
          <cell r="E20">
            <v>0.75</v>
          </cell>
          <cell r="F20">
            <v>23</v>
          </cell>
          <cell r="G20">
            <v>0.92</v>
          </cell>
          <cell r="H20">
            <v>21</v>
          </cell>
          <cell r="I20">
            <v>7</v>
          </cell>
          <cell r="J20">
            <v>91.304347826086953</v>
          </cell>
          <cell r="K20">
            <v>25</v>
          </cell>
          <cell r="L20">
            <v>4</v>
          </cell>
          <cell r="M20">
            <v>108.69565217391303</v>
          </cell>
          <cell r="N20">
            <v>46</v>
          </cell>
          <cell r="O20">
            <v>0.92</v>
          </cell>
          <cell r="P20">
            <v>100</v>
          </cell>
          <cell r="Q20">
            <v>100</v>
          </cell>
        </row>
        <row r="21">
          <cell r="C21" t="str">
            <v>Fre Buurman</v>
          </cell>
          <cell r="D21" t="str">
            <v>B</v>
          </cell>
          <cell r="E21">
            <v>0.85</v>
          </cell>
          <cell r="F21">
            <v>25</v>
          </cell>
          <cell r="G21">
            <v>1</v>
          </cell>
          <cell r="H21">
            <v>14</v>
          </cell>
          <cell r="I21">
            <v>3</v>
          </cell>
          <cell r="J21">
            <v>56.000000000000007</v>
          </cell>
          <cell r="K21">
            <v>34</v>
          </cell>
          <cell r="L21">
            <v>8</v>
          </cell>
          <cell r="M21">
            <v>136</v>
          </cell>
          <cell r="N21">
            <v>48</v>
          </cell>
          <cell r="O21">
            <v>0.96</v>
          </cell>
          <cell r="P21">
            <v>96</v>
          </cell>
          <cell r="Q21">
            <v>96</v>
          </cell>
        </row>
        <row r="22">
          <cell r="C22" t="str">
            <v>Jan Bos Senior</v>
          </cell>
          <cell r="D22" t="str">
            <v>B</v>
          </cell>
          <cell r="E22">
            <v>0.75</v>
          </cell>
          <cell r="F22">
            <v>23</v>
          </cell>
          <cell r="G22">
            <v>0.92</v>
          </cell>
          <cell r="H22">
            <v>26</v>
          </cell>
          <cell r="I22">
            <v>4</v>
          </cell>
          <cell r="J22">
            <v>113.04347826086956</v>
          </cell>
          <cell r="K22">
            <v>18</v>
          </cell>
          <cell r="L22">
            <v>3</v>
          </cell>
          <cell r="M22">
            <v>78.260869565217391</v>
          </cell>
          <cell r="N22">
            <v>44</v>
          </cell>
          <cell r="O22">
            <v>0.88</v>
          </cell>
          <cell r="P22">
            <v>95.65217391304347</v>
          </cell>
          <cell r="Q22">
            <v>95</v>
          </cell>
        </row>
        <row r="23">
          <cell r="C23" t="str">
            <v>Hindrik Schuur</v>
          </cell>
          <cell r="D23" t="str">
            <v>B</v>
          </cell>
          <cell r="E23">
            <v>1.25</v>
          </cell>
          <cell r="F23">
            <v>33</v>
          </cell>
          <cell r="G23">
            <v>1.32</v>
          </cell>
          <cell r="H23">
            <v>32</v>
          </cell>
          <cell r="I23">
            <v>3</v>
          </cell>
          <cell r="J23">
            <v>96.969696969696969</v>
          </cell>
          <cell r="K23">
            <v>31</v>
          </cell>
          <cell r="L23">
            <v>6</v>
          </cell>
          <cell r="M23">
            <v>93.939393939393938</v>
          </cell>
          <cell r="N23">
            <v>63</v>
          </cell>
          <cell r="O23">
            <v>1.26</v>
          </cell>
          <cell r="P23">
            <v>95.454545454545453</v>
          </cell>
          <cell r="Q23">
            <v>95</v>
          </cell>
        </row>
        <row r="24">
          <cell r="C24" t="str">
            <v>Henk Kruit</v>
          </cell>
          <cell r="D24" t="str">
            <v>B</v>
          </cell>
          <cell r="E24">
            <v>0.65</v>
          </cell>
          <cell r="F24">
            <v>22</v>
          </cell>
          <cell r="G24">
            <v>0.88</v>
          </cell>
          <cell r="H24">
            <v>16</v>
          </cell>
          <cell r="I24">
            <v>2</v>
          </cell>
          <cell r="J24">
            <v>72.727272727272734</v>
          </cell>
          <cell r="K24">
            <v>26</v>
          </cell>
          <cell r="L24">
            <v>4</v>
          </cell>
          <cell r="M24">
            <v>118.18181818181819</v>
          </cell>
          <cell r="N24">
            <v>42</v>
          </cell>
          <cell r="O24">
            <v>0.84</v>
          </cell>
          <cell r="P24">
            <v>95.454545454545453</v>
          </cell>
          <cell r="Q24">
            <v>95</v>
          </cell>
        </row>
        <row r="25">
          <cell r="C25" t="str">
            <v>Luit Korthuis</v>
          </cell>
          <cell r="D25" t="str">
            <v>B</v>
          </cell>
          <cell r="E25">
            <v>0.95</v>
          </cell>
          <cell r="F25">
            <v>26</v>
          </cell>
          <cell r="G25">
            <v>1.04</v>
          </cell>
          <cell r="H25">
            <v>19</v>
          </cell>
          <cell r="I25">
            <v>5</v>
          </cell>
          <cell r="J25">
            <v>73.076923076923066</v>
          </cell>
          <cell r="K25">
            <v>30</v>
          </cell>
          <cell r="L25">
            <v>5</v>
          </cell>
          <cell r="M25">
            <v>115.38461538461537</v>
          </cell>
          <cell r="N25">
            <v>49</v>
          </cell>
          <cell r="O25">
            <v>0.98</v>
          </cell>
          <cell r="P25">
            <v>94.230769230769226</v>
          </cell>
          <cell r="Q25">
            <v>94</v>
          </cell>
        </row>
        <row r="26">
          <cell r="C26" t="str">
            <v>Tally Siemens</v>
          </cell>
          <cell r="D26" t="str">
            <v>B</v>
          </cell>
          <cell r="E26">
            <v>0.85</v>
          </cell>
          <cell r="F26">
            <v>25</v>
          </cell>
          <cell r="G26">
            <v>1</v>
          </cell>
          <cell r="H26">
            <v>18</v>
          </cell>
          <cell r="I26">
            <v>4</v>
          </cell>
          <cell r="J26">
            <v>72</v>
          </cell>
          <cell r="K26">
            <v>29</v>
          </cell>
          <cell r="L26">
            <v>5</v>
          </cell>
          <cell r="M26">
            <v>115.99999999999999</v>
          </cell>
          <cell r="N26">
            <v>47</v>
          </cell>
          <cell r="O26">
            <v>0.94</v>
          </cell>
          <cell r="P26">
            <v>94</v>
          </cell>
          <cell r="Q26">
            <v>94</v>
          </cell>
        </row>
        <row r="27">
          <cell r="C27" t="str">
            <v>Reini Boer</v>
          </cell>
          <cell r="D27" t="str">
            <v>B</v>
          </cell>
          <cell r="E27">
            <v>1.35</v>
          </cell>
          <cell r="F27">
            <v>35</v>
          </cell>
          <cell r="G27">
            <v>1.4</v>
          </cell>
          <cell r="H27">
            <v>22</v>
          </cell>
          <cell r="I27">
            <v>6</v>
          </cell>
          <cell r="J27">
            <v>62.857142857142854</v>
          </cell>
          <cell r="K27">
            <v>43</v>
          </cell>
          <cell r="L27">
            <v>8</v>
          </cell>
          <cell r="M27">
            <v>122.85714285714286</v>
          </cell>
          <cell r="N27">
            <v>65</v>
          </cell>
          <cell r="O27">
            <v>1.3</v>
          </cell>
          <cell r="P27">
            <v>92.857142857142875</v>
          </cell>
          <cell r="Q27">
            <v>92</v>
          </cell>
        </row>
        <row r="28">
          <cell r="C28" t="str">
            <v>Fred Stok</v>
          </cell>
          <cell r="D28" t="str">
            <v>B</v>
          </cell>
          <cell r="E28">
            <v>1.35</v>
          </cell>
          <cell r="F28">
            <v>35</v>
          </cell>
          <cell r="G28">
            <v>1.4</v>
          </cell>
          <cell r="H28">
            <v>26</v>
          </cell>
          <cell r="I28">
            <v>5</v>
          </cell>
          <cell r="J28">
            <v>74.285714285714292</v>
          </cell>
          <cell r="K28">
            <v>39</v>
          </cell>
          <cell r="L28">
            <v>10</v>
          </cell>
          <cell r="M28">
            <v>111.42857142857143</v>
          </cell>
          <cell r="N28">
            <v>65</v>
          </cell>
          <cell r="O28">
            <v>1.3</v>
          </cell>
          <cell r="P28">
            <v>92.857142857142875</v>
          </cell>
          <cell r="Q28">
            <v>92</v>
          </cell>
        </row>
        <row r="29">
          <cell r="C29" t="str">
            <v>Fred Maas</v>
          </cell>
          <cell r="D29" t="str">
            <v>B</v>
          </cell>
          <cell r="E29">
            <v>1.05</v>
          </cell>
          <cell r="F29">
            <v>28</v>
          </cell>
          <cell r="G29">
            <v>1.1200000000000001</v>
          </cell>
          <cell r="H29">
            <v>30</v>
          </cell>
          <cell r="I29">
            <v>4</v>
          </cell>
          <cell r="J29">
            <v>107.14285714285714</v>
          </cell>
          <cell r="K29">
            <v>22</v>
          </cell>
          <cell r="L29">
            <v>4</v>
          </cell>
          <cell r="M29">
            <v>78.571428571428569</v>
          </cell>
          <cell r="N29">
            <v>52</v>
          </cell>
          <cell r="O29">
            <v>1.04</v>
          </cell>
          <cell r="P29">
            <v>92.857142857142847</v>
          </cell>
          <cell r="Q29">
            <v>92</v>
          </cell>
        </row>
        <row r="30">
          <cell r="C30" t="str">
            <v>Elzo Lubbers</v>
          </cell>
          <cell r="D30" t="str">
            <v>B</v>
          </cell>
          <cell r="E30">
            <v>1.45</v>
          </cell>
          <cell r="F30">
            <v>38</v>
          </cell>
          <cell r="G30">
            <v>1.52</v>
          </cell>
          <cell r="H30">
            <v>25</v>
          </cell>
          <cell r="I30">
            <v>8</v>
          </cell>
          <cell r="J30">
            <v>65.789473684210535</v>
          </cell>
          <cell r="K30">
            <v>43</v>
          </cell>
          <cell r="L30">
            <v>7</v>
          </cell>
          <cell r="M30">
            <v>113.1578947368421</v>
          </cell>
          <cell r="N30">
            <v>68</v>
          </cell>
          <cell r="O30">
            <v>1.36</v>
          </cell>
          <cell r="P30">
            <v>89.473684210526315</v>
          </cell>
          <cell r="Q30">
            <v>89</v>
          </cell>
        </row>
        <row r="31">
          <cell r="C31" t="str">
            <v>Jan Tepper</v>
          </cell>
          <cell r="D31" t="str">
            <v>B</v>
          </cell>
          <cell r="E31">
            <v>1.55</v>
          </cell>
          <cell r="F31">
            <v>40</v>
          </cell>
          <cell r="G31">
            <v>1.6</v>
          </cell>
          <cell r="H31">
            <v>34</v>
          </cell>
          <cell r="I31">
            <v>9</v>
          </cell>
          <cell r="J31">
            <v>85</v>
          </cell>
          <cell r="K31">
            <v>37</v>
          </cell>
          <cell r="L31">
            <v>6</v>
          </cell>
          <cell r="M31">
            <v>92.5</v>
          </cell>
          <cell r="N31">
            <v>71</v>
          </cell>
          <cell r="O31">
            <v>1.42</v>
          </cell>
          <cell r="P31">
            <v>88.75</v>
          </cell>
          <cell r="Q31">
            <v>88</v>
          </cell>
        </row>
        <row r="32">
          <cell r="C32" t="str">
            <v>Jan Weerts</v>
          </cell>
          <cell r="D32" t="str">
            <v>B</v>
          </cell>
          <cell r="E32">
            <v>0.95</v>
          </cell>
          <cell r="F32">
            <v>26</v>
          </cell>
          <cell r="G32">
            <v>1.04</v>
          </cell>
          <cell r="H32">
            <v>31</v>
          </cell>
          <cell r="I32">
            <v>8</v>
          </cell>
          <cell r="J32">
            <v>119.23076923076923</v>
          </cell>
          <cell r="K32">
            <v>15</v>
          </cell>
          <cell r="L32">
            <v>3</v>
          </cell>
          <cell r="M32">
            <v>57.692307692307686</v>
          </cell>
          <cell r="N32">
            <v>46</v>
          </cell>
          <cell r="O32">
            <v>0.92</v>
          </cell>
          <cell r="P32">
            <v>88.461538461538453</v>
          </cell>
          <cell r="Q32">
            <v>88</v>
          </cell>
        </row>
        <row r="33">
          <cell r="C33" t="str">
            <v>Jan Dijkhuizen</v>
          </cell>
          <cell r="D33" t="str">
            <v>B</v>
          </cell>
          <cell r="E33">
            <v>0.42</v>
          </cell>
          <cell r="F33">
            <v>17</v>
          </cell>
          <cell r="G33">
            <v>0.68</v>
          </cell>
          <cell r="H33">
            <v>17</v>
          </cell>
          <cell r="I33">
            <v>3</v>
          </cell>
          <cell r="J33">
            <v>100</v>
          </cell>
          <cell r="K33">
            <v>13</v>
          </cell>
          <cell r="L33">
            <v>3</v>
          </cell>
          <cell r="M33">
            <v>76.470588235294116</v>
          </cell>
          <cell r="N33">
            <v>30</v>
          </cell>
          <cell r="O33">
            <v>0.6</v>
          </cell>
          <cell r="P33">
            <v>88.235294117647044</v>
          </cell>
          <cell r="Q33">
            <v>88</v>
          </cell>
        </row>
        <row r="34">
          <cell r="C34" t="str">
            <v>James Thiel</v>
          </cell>
          <cell r="D34" t="str">
            <v>B</v>
          </cell>
          <cell r="E34">
            <v>1.1499999999999999</v>
          </cell>
          <cell r="F34">
            <v>30</v>
          </cell>
          <cell r="G34">
            <v>1.2</v>
          </cell>
          <cell r="H34">
            <v>17</v>
          </cell>
          <cell r="I34">
            <v>4</v>
          </cell>
          <cell r="J34">
            <v>56.666666666666664</v>
          </cell>
          <cell r="K34">
            <v>35</v>
          </cell>
          <cell r="L34">
            <v>5</v>
          </cell>
          <cell r="M34">
            <v>116.66666666666667</v>
          </cell>
          <cell r="N34">
            <v>52</v>
          </cell>
          <cell r="O34">
            <v>1.04</v>
          </cell>
          <cell r="P34">
            <v>86.666666666666671</v>
          </cell>
          <cell r="Q34">
            <v>86</v>
          </cell>
        </row>
        <row r="35">
          <cell r="C35" t="str">
            <v>Patrick Smid</v>
          </cell>
          <cell r="D35" t="str">
            <v>B</v>
          </cell>
          <cell r="E35">
            <v>1.1499999999999999</v>
          </cell>
          <cell r="F35">
            <v>30</v>
          </cell>
          <cell r="G35">
            <v>1.2</v>
          </cell>
          <cell r="H35">
            <v>16</v>
          </cell>
          <cell r="I35">
            <v>4</v>
          </cell>
          <cell r="J35">
            <v>53.333333333333336</v>
          </cell>
          <cell r="K35">
            <v>35</v>
          </cell>
          <cell r="L35">
            <v>8</v>
          </cell>
          <cell r="M35">
            <v>116.66666666666667</v>
          </cell>
          <cell r="N35">
            <v>51</v>
          </cell>
          <cell r="O35">
            <v>1.02</v>
          </cell>
          <cell r="P35">
            <v>85.000000000000014</v>
          </cell>
          <cell r="Q35">
            <v>85</v>
          </cell>
        </row>
        <row r="36">
          <cell r="C36" t="str">
            <v>Simon Welp</v>
          </cell>
          <cell r="D36" t="str">
            <v>B</v>
          </cell>
          <cell r="E36">
            <v>1.1499999999999999</v>
          </cell>
          <cell r="F36">
            <v>30</v>
          </cell>
          <cell r="G36">
            <v>1.2</v>
          </cell>
          <cell r="H36">
            <v>24</v>
          </cell>
          <cell r="I36">
            <v>5</v>
          </cell>
          <cell r="J36">
            <v>80</v>
          </cell>
          <cell r="K36">
            <v>27</v>
          </cell>
          <cell r="L36">
            <v>4</v>
          </cell>
          <cell r="M36">
            <v>90</v>
          </cell>
          <cell r="N36">
            <v>51</v>
          </cell>
          <cell r="O36">
            <v>1.02</v>
          </cell>
          <cell r="P36">
            <v>85.000000000000014</v>
          </cell>
          <cell r="Q36">
            <v>85</v>
          </cell>
        </row>
        <row r="37">
          <cell r="C37" t="str">
            <v>Geert Jager</v>
          </cell>
          <cell r="D37" t="str">
            <v>B</v>
          </cell>
          <cell r="E37">
            <v>0.55000000000000004</v>
          </cell>
          <cell r="F37">
            <v>20</v>
          </cell>
          <cell r="G37">
            <v>0.8</v>
          </cell>
          <cell r="H37">
            <v>23</v>
          </cell>
          <cell r="I37">
            <v>4</v>
          </cell>
          <cell r="J37">
            <v>114.99999999999999</v>
          </cell>
          <cell r="K37">
            <v>11</v>
          </cell>
          <cell r="L37">
            <v>4</v>
          </cell>
          <cell r="M37">
            <v>55.000000000000007</v>
          </cell>
          <cell r="N37">
            <v>34</v>
          </cell>
          <cell r="O37">
            <v>0.68</v>
          </cell>
          <cell r="P37">
            <v>85</v>
          </cell>
          <cell r="Q37">
            <v>85</v>
          </cell>
        </row>
        <row r="38">
          <cell r="C38" t="str">
            <v>Reint Loer</v>
          </cell>
          <cell r="D38" t="str">
            <v>B</v>
          </cell>
          <cell r="E38">
            <v>1.25</v>
          </cell>
          <cell r="F38">
            <v>33</v>
          </cell>
          <cell r="G38">
            <v>1.32</v>
          </cell>
          <cell r="H38">
            <v>35</v>
          </cell>
          <cell r="I38">
            <v>5</v>
          </cell>
          <cell r="J38">
            <v>106.06060606060606</v>
          </cell>
          <cell r="K38">
            <v>21</v>
          </cell>
          <cell r="L38">
            <v>5</v>
          </cell>
          <cell r="M38">
            <v>63.636363636363633</v>
          </cell>
          <cell r="N38">
            <v>56</v>
          </cell>
          <cell r="O38">
            <v>1.1200000000000001</v>
          </cell>
          <cell r="P38">
            <v>84.848484848484844</v>
          </cell>
          <cell r="Q38">
            <v>84</v>
          </cell>
        </row>
        <row r="39">
          <cell r="C39" t="str">
            <v>Pieter van der Poel</v>
          </cell>
          <cell r="D39" t="str">
            <v>B</v>
          </cell>
          <cell r="E39">
            <v>1.35</v>
          </cell>
          <cell r="F39">
            <v>35</v>
          </cell>
          <cell r="G39">
            <v>1.4</v>
          </cell>
          <cell r="H39">
            <v>28</v>
          </cell>
          <cell r="I39">
            <v>4</v>
          </cell>
          <cell r="J39">
            <v>80</v>
          </cell>
          <cell r="K39">
            <v>31</v>
          </cell>
          <cell r="L39">
            <v>6</v>
          </cell>
          <cell r="M39">
            <v>88.571428571428569</v>
          </cell>
          <cell r="N39">
            <v>59</v>
          </cell>
          <cell r="O39">
            <v>1.18</v>
          </cell>
          <cell r="P39">
            <v>84.285714285714292</v>
          </cell>
          <cell r="Q39">
            <v>84</v>
          </cell>
        </row>
        <row r="40">
          <cell r="C40" t="str">
            <v>Bert Pakes</v>
          </cell>
          <cell r="D40" t="str">
            <v>B</v>
          </cell>
          <cell r="E40">
            <v>0.85</v>
          </cell>
          <cell r="F40">
            <v>25</v>
          </cell>
          <cell r="G40">
            <v>1</v>
          </cell>
          <cell r="H40">
            <v>21</v>
          </cell>
          <cell r="I40">
            <v>4</v>
          </cell>
          <cell r="J40">
            <v>84</v>
          </cell>
          <cell r="K40">
            <v>21</v>
          </cell>
          <cell r="L40">
            <v>7</v>
          </cell>
          <cell r="M40">
            <v>84</v>
          </cell>
          <cell r="N40">
            <v>42</v>
          </cell>
          <cell r="O40">
            <v>0.84</v>
          </cell>
          <cell r="P40">
            <v>84</v>
          </cell>
          <cell r="Q40">
            <v>84</v>
          </cell>
        </row>
        <row r="41">
          <cell r="C41" t="str">
            <v>Eisse Bolt</v>
          </cell>
          <cell r="D41" t="str">
            <v>B</v>
          </cell>
          <cell r="E41">
            <v>1.45</v>
          </cell>
          <cell r="F41">
            <v>38</v>
          </cell>
          <cell r="G41">
            <v>1.52</v>
          </cell>
          <cell r="H41">
            <v>38</v>
          </cell>
          <cell r="I41">
            <v>4</v>
          </cell>
          <cell r="J41">
            <v>100</v>
          </cell>
          <cell r="K41">
            <v>25</v>
          </cell>
          <cell r="L41">
            <v>5</v>
          </cell>
          <cell r="M41">
            <v>65.789473684210535</v>
          </cell>
          <cell r="N41">
            <v>63</v>
          </cell>
          <cell r="O41">
            <v>1.26</v>
          </cell>
          <cell r="P41">
            <v>82.89473684210526</v>
          </cell>
          <cell r="Q41">
            <v>82</v>
          </cell>
        </row>
        <row r="42">
          <cell r="C42" t="str">
            <v>Johnny Siaila</v>
          </cell>
          <cell r="D42" t="str">
            <v>B</v>
          </cell>
          <cell r="E42">
            <v>1.35</v>
          </cell>
          <cell r="F42">
            <v>35</v>
          </cell>
          <cell r="G42">
            <v>1.4</v>
          </cell>
          <cell r="H42">
            <v>22</v>
          </cell>
          <cell r="I42">
            <v>6</v>
          </cell>
          <cell r="J42">
            <v>62.857142857142854</v>
          </cell>
          <cell r="K42">
            <v>35</v>
          </cell>
          <cell r="L42">
            <v>6</v>
          </cell>
          <cell r="M42">
            <v>100</v>
          </cell>
          <cell r="N42">
            <v>57</v>
          </cell>
          <cell r="O42">
            <v>1.1399999999999999</v>
          </cell>
          <cell r="P42">
            <v>81.428571428571431</v>
          </cell>
          <cell r="Q42">
            <v>81</v>
          </cell>
        </row>
        <row r="43">
          <cell r="C43" t="str">
            <v>Elzo Dijk</v>
          </cell>
          <cell r="D43" t="str">
            <v>B</v>
          </cell>
          <cell r="E43">
            <v>1.25</v>
          </cell>
          <cell r="F43">
            <v>33</v>
          </cell>
          <cell r="G43">
            <v>1.32</v>
          </cell>
          <cell r="H43">
            <v>24</v>
          </cell>
          <cell r="I43">
            <v>9</v>
          </cell>
          <cell r="J43">
            <v>72.727272727272734</v>
          </cell>
          <cell r="K43">
            <v>29</v>
          </cell>
          <cell r="L43">
            <v>3</v>
          </cell>
          <cell r="M43">
            <v>87.878787878787875</v>
          </cell>
          <cell r="N43">
            <v>53</v>
          </cell>
          <cell r="O43">
            <v>1.06</v>
          </cell>
          <cell r="P43">
            <v>80.303030303030297</v>
          </cell>
          <cell r="Q43">
            <v>80</v>
          </cell>
        </row>
        <row r="44">
          <cell r="C44" t="str">
            <v>Ab Klok</v>
          </cell>
          <cell r="D44" t="str">
            <v>B</v>
          </cell>
          <cell r="E44">
            <v>1.25</v>
          </cell>
          <cell r="F44">
            <v>33</v>
          </cell>
          <cell r="G44">
            <v>1.32</v>
          </cell>
          <cell r="H44">
            <v>26</v>
          </cell>
          <cell r="I44">
            <v>5</v>
          </cell>
          <cell r="J44">
            <v>78.787878787878782</v>
          </cell>
          <cell r="K44">
            <v>27</v>
          </cell>
          <cell r="L44">
            <v>6</v>
          </cell>
          <cell r="M44">
            <v>81.818181818181827</v>
          </cell>
          <cell r="N44">
            <v>53</v>
          </cell>
          <cell r="O44">
            <v>1.06</v>
          </cell>
          <cell r="P44">
            <v>80.303030303030297</v>
          </cell>
          <cell r="Q44">
            <v>80</v>
          </cell>
        </row>
        <row r="45">
          <cell r="C45" t="str">
            <v>Olie Fens</v>
          </cell>
          <cell r="D45" t="str">
            <v>B</v>
          </cell>
          <cell r="E45">
            <v>0.85</v>
          </cell>
          <cell r="F45">
            <v>25</v>
          </cell>
          <cell r="G45">
            <v>1</v>
          </cell>
          <cell r="H45">
            <v>19</v>
          </cell>
          <cell r="I45">
            <v>2</v>
          </cell>
          <cell r="J45">
            <v>76</v>
          </cell>
          <cell r="K45">
            <v>21</v>
          </cell>
          <cell r="L45">
            <v>3</v>
          </cell>
          <cell r="M45">
            <v>84</v>
          </cell>
          <cell r="N45">
            <v>40</v>
          </cell>
          <cell r="O45">
            <v>0.8</v>
          </cell>
          <cell r="P45">
            <v>80</v>
          </cell>
          <cell r="Q45">
            <v>80</v>
          </cell>
        </row>
        <row r="46">
          <cell r="C46" t="str">
            <v>Rikus Elzinga</v>
          </cell>
          <cell r="D46" t="str">
            <v>B</v>
          </cell>
          <cell r="E46">
            <v>0.95</v>
          </cell>
          <cell r="F46">
            <v>26</v>
          </cell>
          <cell r="G46">
            <v>1.04</v>
          </cell>
          <cell r="H46">
            <v>29</v>
          </cell>
          <cell r="I46">
            <v>4</v>
          </cell>
          <cell r="J46">
            <v>111.53846153846155</v>
          </cell>
          <cell r="K46">
            <v>12</v>
          </cell>
          <cell r="L46">
            <v>3</v>
          </cell>
          <cell r="M46">
            <v>46.153846153846153</v>
          </cell>
          <cell r="N46">
            <v>41</v>
          </cell>
          <cell r="O46">
            <v>0.82</v>
          </cell>
          <cell r="P46">
            <v>78.84615384615384</v>
          </cell>
          <cell r="Q46">
            <v>78</v>
          </cell>
        </row>
        <row r="47">
          <cell r="C47" t="str">
            <v>Samir Medero</v>
          </cell>
          <cell r="D47" t="str">
            <v>B</v>
          </cell>
          <cell r="E47">
            <v>0.75</v>
          </cell>
          <cell r="F47">
            <v>23</v>
          </cell>
          <cell r="G47">
            <v>0.92</v>
          </cell>
          <cell r="H47">
            <v>12</v>
          </cell>
          <cell r="I47">
            <v>4</v>
          </cell>
          <cell r="J47">
            <v>52.173913043478258</v>
          </cell>
          <cell r="K47">
            <v>24</v>
          </cell>
          <cell r="L47">
            <v>4</v>
          </cell>
          <cell r="M47">
            <v>104.34782608695652</v>
          </cell>
          <cell r="N47">
            <v>36</v>
          </cell>
          <cell r="O47">
            <v>0.72</v>
          </cell>
          <cell r="P47">
            <v>78.260869565217376</v>
          </cell>
          <cell r="Q47">
            <v>78</v>
          </cell>
        </row>
        <row r="48">
          <cell r="C48" t="str">
            <v>Wijnold Broekema</v>
          </cell>
          <cell r="D48" t="str">
            <v>B</v>
          </cell>
          <cell r="E48">
            <v>1.1499999999999999</v>
          </cell>
          <cell r="F48">
            <v>30</v>
          </cell>
          <cell r="G48">
            <v>1.2</v>
          </cell>
          <cell r="H48">
            <v>29</v>
          </cell>
          <cell r="I48">
            <v>5</v>
          </cell>
          <cell r="J48">
            <v>96.666666666666671</v>
          </cell>
          <cell r="K48">
            <v>17</v>
          </cell>
          <cell r="L48">
            <v>4</v>
          </cell>
          <cell r="M48">
            <v>56.666666666666664</v>
          </cell>
          <cell r="N48">
            <v>46</v>
          </cell>
          <cell r="O48">
            <v>0.92</v>
          </cell>
          <cell r="P48">
            <v>76.666666666666671</v>
          </cell>
          <cell r="Q48">
            <v>76</v>
          </cell>
        </row>
        <row r="49">
          <cell r="C49" t="str">
            <v xml:space="preserve">Willem Strootman </v>
          </cell>
          <cell r="D49" t="str">
            <v>B</v>
          </cell>
          <cell r="E49">
            <v>1.05</v>
          </cell>
          <cell r="F49">
            <v>28</v>
          </cell>
          <cell r="G49">
            <v>1.1200000000000001</v>
          </cell>
          <cell r="H49">
            <v>16</v>
          </cell>
          <cell r="I49">
            <v>4</v>
          </cell>
          <cell r="J49">
            <v>57.142857142857139</v>
          </cell>
          <cell r="K49">
            <v>26</v>
          </cell>
          <cell r="L49">
            <v>4</v>
          </cell>
          <cell r="M49">
            <v>92.857142857142861</v>
          </cell>
          <cell r="N49">
            <v>42</v>
          </cell>
          <cell r="O49">
            <v>0.84</v>
          </cell>
          <cell r="P49">
            <v>74.999999999999986</v>
          </cell>
          <cell r="Q49">
            <v>75</v>
          </cell>
        </row>
        <row r="50">
          <cell r="C50" t="str">
            <v>Siep Ziesling</v>
          </cell>
          <cell r="D50" t="str">
            <v>B</v>
          </cell>
          <cell r="E50">
            <v>1.45</v>
          </cell>
          <cell r="F50">
            <v>38</v>
          </cell>
          <cell r="G50">
            <v>1.52</v>
          </cell>
          <cell r="H50">
            <v>37</v>
          </cell>
          <cell r="I50">
            <v>5</v>
          </cell>
          <cell r="J50">
            <v>97.368421052631575</v>
          </cell>
          <cell r="K50">
            <v>19</v>
          </cell>
          <cell r="L50">
            <v>4</v>
          </cell>
          <cell r="M50">
            <v>50</v>
          </cell>
          <cell r="N50">
            <v>56</v>
          </cell>
          <cell r="O50">
            <v>1.1200000000000001</v>
          </cell>
          <cell r="P50">
            <v>73.684210526315795</v>
          </cell>
          <cell r="Q50">
            <v>73</v>
          </cell>
        </row>
        <row r="51">
          <cell r="C51" t="str">
            <v>Frans de Groot</v>
          </cell>
          <cell r="D51" t="str">
            <v>B</v>
          </cell>
          <cell r="E51">
            <v>1.1499999999999999</v>
          </cell>
          <cell r="F51">
            <v>30</v>
          </cell>
          <cell r="G51">
            <v>1.2</v>
          </cell>
          <cell r="H51">
            <v>33</v>
          </cell>
          <cell r="I51">
            <v>6</v>
          </cell>
          <cell r="J51">
            <v>110.00000000000001</v>
          </cell>
          <cell r="K51">
            <v>11</v>
          </cell>
          <cell r="L51">
            <v>4</v>
          </cell>
          <cell r="M51">
            <v>36.666666666666664</v>
          </cell>
          <cell r="N51">
            <v>44</v>
          </cell>
          <cell r="O51">
            <v>0.88</v>
          </cell>
          <cell r="P51">
            <v>73.333333333333343</v>
          </cell>
          <cell r="Q51">
            <v>73</v>
          </cell>
        </row>
        <row r="52">
          <cell r="C52" t="str">
            <v>Reint Boltendal</v>
          </cell>
          <cell r="D52" t="str">
            <v>B</v>
          </cell>
          <cell r="E52">
            <v>1.35</v>
          </cell>
          <cell r="F52">
            <v>35</v>
          </cell>
          <cell r="G52">
            <v>1.4</v>
          </cell>
          <cell r="H52">
            <v>18</v>
          </cell>
          <cell r="I52">
            <v>3</v>
          </cell>
          <cell r="J52">
            <v>51.428571428571423</v>
          </cell>
          <cell r="K52">
            <v>31</v>
          </cell>
          <cell r="L52">
            <v>6</v>
          </cell>
          <cell r="M52">
            <v>88.571428571428569</v>
          </cell>
          <cell r="N52">
            <v>49</v>
          </cell>
          <cell r="O52">
            <v>0.98</v>
          </cell>
          <cell r="P52">
            <v>70</v>
          </cell>
          <cell r="Q52">
            <v>70</v>
          </cell>
        </row>
        <row r="53">
          <cell r="C53" t="str">
            <v>Arnoud ten Have</v>
          </cell>
          <cell r="D53" t="str">
            <v>B</v>
          </cell>
          <cell r="E53">
            <v>0.37</v>
          </cell>
          <cell r="F53">
            <v>15</v>
          </cell>
          <cell r="G53">
            <v>0.6</v>
          </cell>
          <cell r="H53">
            <v>11</v>
          </cell>
          <cell r="I53">
            <v>2</v>
          </cell>
          <cell r="J53">
            <v>73.333333333333329</v>
          </cell>
          <cell r="K53">
            <v>10</v>
          </cell>
          <cell r="L53">
            <v>3</v>
          </cell>
          <cell r="M53">
            <v>66.666666666666657</v>
          </cell>
          <cell r="N53">
            <v>21</v>
          </cell>
          <cell r="O53">
            <v>0.42</v>
          </cell>
          <cell r="P53">
            <v>70</v>
          </cell>
          <cell r="Q53">
            <v>70</v>
          </cell>
        </row>
        <row r="54">
          <cell r="C54" t="str">
            <v>Ella Hilbolling</v>
          </cell>
          <cell r="D54" t="str">
            <v>B</v>
          </cell>
          <cell r="E54">
            <v>0.47</v>
          </cell>
          <cell r="F54">
            <v>18</v>
          </cell>
          <cell r="G54">
            <v>0.72</v>
          </cell>
          <cell r="H54">
            <v>9</v>
          </cell>
          <cell r="I54">
            <v>3</v>
          </cell>
          <cell r="J54">
            <v>50</v>
          </cell>
          <cell r="K54">
            <v>16</v>
          </cell>
          <cell r="L54">
            <v>2</v>
          </cell>
          <cell r="M54">
            <v>88.888888888888886</v>
          </cell>
          <cell r="N54">
            <v>25</v>
          </cell>
          <cell r="O54">
            <v>0.5</v>
          </cell>
          <cell r="P54">
            <v>69.444444444444443</v>
          </cell>
          <cell r="Q54">
            <v>69</v>
          </cell>
        </row>
        <row r="55">
          <cell r="C55" t="str">
            <v>Kars Poelman</v>
          </cell>
          <cell r="D55" t="str">
            <v>B</v>
          </cell>
          <cell r="E55">
            <v>0.37</v>
          </cell>
          <cell r="F55">
            <v>15</v>
          </cell>
          <cell r="G55">
            <v>0.6</v>
          </cell>
          <cell r="H55">
            <v>8</v>
          </cell>
          <cell r="I55">
            <v>2</v>
          </cell>
          <cell r="J55">
            <v>53.333333333333336</v>
          </cell>
          <cell r="K55">
            <v>10</v>
          </cell>
          <cell r="L55">
            <v>2</v>
          </cell>
          <cell r="M55">
            <v>66.666666666666657</v>
          </cell>
          <cell r="N55">
            <v>18</v>
          </cell>
          <cell r="O55">
            <v>0.36</v>
          </cell>
          <cell r="P55">
            <v>60</v>
          </cell>
          <cell r="Q55">
            <v>60</v>
          </cell>
        </row>
        <row r="56">
          <cell r="C56" t="str">
            <v>Louke Ploeg</v>
          </cell>
          <cell r="D56" t="str">
            <v>B</v>
          </cell>
          <cell r="E56">
            <v>1.05</v>
          </cell>
          <cell r="F56">
            <v>28</v>
          </cell>
          <cell r="G56">
            <v>1.1200000000000001</v>
          </cell>
          <cell r="H56">
            <v>8</v>
          </cell>
          <cell r="I56">
            <v>2</v>
          </cell>
          <cell r="J56">
            <v>28.571428571428569</v>
          </cell>
          <cell r="K56">
            <v>25</v>
          </cell>
          <cell r="L56">
            <v>4</v>
          </cell>
          <cell r="M56">
            <v>89.285714285714292</v>
          </cell>
          <cell r="N56">
            <v>33</v>
          </cell>
          <cell r="O56">
            <v>0.66</v>
          </cell>
          <cell r="P56">
            <v>58.928571428571431</v>
          </cell>
          <cell r="Q56">
            <v>58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 refreshError="1">
        <row r="2">
          <cell r="C2" t="str">
            <v>Dennis Lengton</v>
          </cell>
          <cell r="D2" t="str">
            <v>B</v>
          </cell>
          <cell r="E2">
            <v>1.1499999999999999</v>
          </cell>
          <cell r="F2">
            <v>30</v>
          </cell>
          <cell r="G2">
            <v>1.2</v>
          </cell>
          <cell r="H2">
            <v>50</v>
          </cell>
          <cell r="I2">
            <v>12</v>
          </cell>
          <cell r="J2">
            <v>166.66666666666669</v>
          </cell>
          <cell r="K2">
            <v>42</v>
          </cell>
          <cell r="L2">
            <v>14</v>
          </cell>
          <cell r="M2">
            <v>140</v>
          </cell>
          <cell r="N2">
            <v>92</v>
          </cell>
          <cell r="O2">
            <v>1.84</v>
          </cell>
          <cell r="P2">
            <v>153.33333333333334</v>
          </cell>
          <cell r="Q2">
            <v>153</v>
          </cell>
          <cell r="R2" t="str">
            <v>Ja</v>
          </cell>
          <cell r="S2">
            <v>35</v>
          </cell>
        </row>
        <row r="3">
          <cell r="C3" t="str">
            <v>Tally Siemens</v>
          </cell>
          <cell r="D3" t="str">
            <v>B</v>
          </cell>
          <cell r="E3">
            <v>0.75</v>
          </cell>
          <cell r="F3">
            <v>23</v>
          </cell>
          <cell r="G3">
            <v>0.92</v>
          </cell>
          <cell r="H3">
            <v>27</v>
          </cell>
          <cell r="I3">
            <v>8</v>
          </cell>
          <cell r="J3">
            <v>117.39130434782609</v>
          </cell>
          <cell r="K3">
            <v>35</v>
          </cell>
          <cell r="L3">
            <v>9</v>
          </cell>
          <cell r="M3">
            <v>152.17391304347828</v>
          </cell>
          <cell r="N3">
            <v>62</v>
          </cell>
          <cell r="O3">
            <v>1.24</v>
          </cell>
          <cell r="P3">
            <v>134.78260869565219</v>
          </cell>
          <cell r="Q3">
            <v>134</v>
          </cell>
          <cell r="R3" t="str">
            <v>Ja</v>
          </cell>
          <cell r="S3">
            <v>25</v>
          </cell>
        </row>
        <row r="4">
          <cell r="C4" t="str">
            <v>Frans de Groot</v>
          </cell>
          <cell r="D4" t="str">
            <v>B</v>
          </cell>
          <cell r="E4">
            <v>1.05</v>
          </cell>
          <cell r="F4">
            <v>28</v>
          </cell>
          <cell r="G4">
            <v>1.1200000000000001</v>
          </cell>
          <cell r="H4">
            <v>31</v>
          </cell>
          <cell r="I4">
            <v>5</v>
          </cell>
          <cell r="J4">
            <v>110.71428571428572</v>
          </cell>
          <cell r="K4">
            <v>44</v>
          </cell>
          <cell r="L4">
            <v>9</v>
          </cell>
          <cell r="M4">
            <v>157.14285714285714</v>
          </cell>
          <cell r="N4">
            <v>75</v>
          </cell>
          <cell r="O4">
            <v>1.5</v>
          </cell>
          <cell r="P4">
            <v>133.92857142857142</v>
          </cell>
          <cell r="Q4">
            <v>133</v>
          </cell>
          <cell r="R4" t="str">
            <v>Ja</v>
          </cell>
          <cell r="S4">
            <v>30</v>
          </cell>
        </row>
        <row r="5">
          <cell r="C5" t="str">
            <v>Jan Tepper</v>
          </cell>
          <cell r="D5" t="str">
            <v>B</v>
          </cell>
          <cell r="E5">
            <v>1.45</v>
          </cell>
          <cell r="F5">
            <v>38</v>
          </cell>
          <cell r="G5">
            <v>1.52</v>
          </cell>
          <cell r="H5">
            <v>60</v>
          </cell>
          <cell r="I5">
            <v>7</v>
          </cell>
          <cell r="J5">
            <v>157.89473684210526</v>
          </cell>
          <cell r="K5">
            <v>40</v>
          </cell>
          <cell r="L5">
            <v>7</v>
          </cell>
          <cell r="M5">
            <v>105.26315789473684</v>
          </cell>
          <cell r="N5">
            <v>100</v>
          </cell>
          <cell r="O5">
            <v>2</v>
          </cell>
          <cell r="P5">
            <v>131.57894736842107</v>
          </cell>
          <cell r="Q5">
            <v>131</v>
          </cell>
          <cell r="R5" t="str">
            <v>Ja</v>
          </cell>
          <cell r="S5">
            <v>40</v>
          </cell>
        </row>
        <row r="6">
          <cell r="C6" t="str">
            <v>Jan Bos (speel al langer)</v>
          </cell>
          <cell r="D6" t="str">
            <v>B</v>
          </cell>
          <cell r="E6">
            <v>0.65</v>
          </cell>
          <cell r="F6">
            <v>22</v>
          </cell>
          <cell r="G6">
            <v>0.88</v>
          </cell>
          <cell r="H6">
            <v>25</v>
          </cell>
          <cell r="I6">
            <v>3</v>
          </cell>
          <cell r="J6">
            <v>113.63636363636364</v>
          </cell>
          <cell r="K6">
            <v>31</v>
          </cell>
          <cell r="L6">
            <v>4</v>
          </cell>
          <cell r="M6">
            <v>140.90909090909091</v>
          </cell>
          <cell r="N6">
            <v>56</v>
          </cell>
          <cell r="O6">
            <v>1.1200000000000001</v>
          </cell>
          <cell r="P6">
            <v>127.27272727272729</v>
          </cell>
          <cell r="Q6">
            <v>127</v>
          </cell>
          <cell r="R6" t="str">
            <v>Ja</v>
          </cell>
          <cell r="S6">
            <v>23</v>
          </cell>
        </row>
        <row r="7">
          <cell r="C7" t="str">
            <v>Caren Eling</v>
          </cell>
          <cell r="D7" t="str">
            <v>B</v>
          </cell>
          <cell r="E7">
            <v>0.65</v>
          </cell>
          <cell r="F7">
            <v>22</v>
          </cell>
          <cell r="G7">
            <v>0.88</v>
          </cell>
          <cell r="H7">
            <v>26</v>
          </cell>
          <cell r="I7">
            <v>6</v>
          </cell>
          <cell r="J7">
            <v>118.18181818181819</v>
          </cell>
          <cell r="K7">
            <v>30</v>
          </cell>
          <cell r="L7">
            <v>3</v>
          </cell>
          <cell r="M7">
            <v>136.36363636363635</v>
          </cell>
          <cell r="N7">
            <v>56</v>
          </cell>
          <cell r="O7">
            <v>1.1200000000000001</v>
          </cell>
          <cell r="P7">
            <v>127.27272727272729</v>
          </cell>
          <cell r="Q7">
            <v>127</v>
          </cell>
          <cell r="R7" t="str">
            <v>Ja</v>
          </cell>
          <cell r="S7">
            <v>23</v>
          </cell>
        </row>
        <row r="8">
          <cell r="C8" t="str">
            <v>Brian Reinders</v>
          </cell>
          <cell r="D8" t="str">
            <v>B</v>
          </cell>
          <cell r="E8">
            <v>1.25</v>
          </cell>
          <cell r="F8">
            <v>33</v>
          </cell>
          <cell r="G8">
            <v>1.32</v>
          </cell>
          <cell r="H8">
            <v>52</v>
          </cell>
          <cell r="I8">
            <v>10</v>
          </cell>
          <cell r="J8">
            <v>157.57575757575756</v>
          </cell>
          <cell r="K8">
            <v>32</v>
          </cell>
          <cell r="L8">
            <v>5</v>
          </cell>
          <cell r="M8">
            <v>96.969696969696969</v>
          </cell>
          <cell r="N8">
            <v>84</v>
          </cell>
          <cell r="O8">
            <v>1.68</v>
          </cell>
          <cell r="P8">
            <v>127.27272727272727</v>
          </cell>
          <cell r="Q8">
            <v>127</v>
          </cell>
          <cell r="R8" t="str">
            <v>Ja</v>
          </cell>
          <cell r="S8">
            <v>35</v>
          </cell>
        </row>
        <row r="9">
          <cell r="C9" t="str">
            <v>Henrie Leeuwerke</v>
          </cell>
          <cell r="D9" t="str">
            <v>B</v>
          </cell>
          <cell r="E9">
            <v>0.95</v>
          </cell>
          <cell r="F9">
            <v>26</v>
          </cell>
          <cell r="G9">
            <v>1.04</v>
          </cell>
          <cell r="H9">
            <v>37</v>
          </cell>
          <cell r="I9">
            <v>5</v>
          </cell>
          <cell r="J9">
            <v>142.30769230769232</v>
          </cell>
          <cell r="K9">
            <v>29</v>
          </cell>
          <cell r="L9">
            <v>8</v>
          </cell>
          <cell r="M9">
            <v>111.53846153846155</v>
          </cell>
          <cell r="N9">
            <v>66</v>
          </cell>
          <cell r="O9">
            <v>1.32</v>
          </cell>
          <cell r="P9">
            <v>126.92307692307692</v>
          </cell>
          <cell r="Q9">
            <v>126</v>
          </cell>
          <cell r="R9" t="str">
            <v>N</v>
          </cell>
          <cell r="S9">
            <v>28</v>
          </cell>
        </row>
        <row r="10">
          <cell r="C10" t="str">
            <v>Jos   Buurman</v>
          </cell>
          <cell r="D10" t="str">
            <v>B</v>
          </cell>
          <cell r="E10">
            <v>1.25</v>
          </cell>
          <cell r="F10">
            <v>33</v>
          </cell>
          <cell r="G10">
            <v>1.32</v>
          </cell>
          <cell r="H10">
            <v>43</v>
          </cell>
          <cell r="I10">
            <v>9</v>
          </cell>
          <cell r="J10">
            <v>130.30303030303031</v>
          </cell>
          <cell r="K10">
            <v>40</v>
          </cell>
          <cell r="L10">
            <v>8</v>
          </cell>
          <cell r="M10">
            <v>121.21212121212122</v>
          </cell>
          <cell r="N10">
            <v>83</v>
          </cell>
          <cell r="O10">
            <v>1.66</v>
          </cell>
          <cell r="P10">
            <v>125.75757575757574</v>
          </cell>
          <cell r="Q10">
            <v>125</v>
          </cell>
          <cell r="R10" t="str">
            <v>Ja</v>
          </cell>
          <cell r="S10">
            <v>35</v>
          </cell>
        </row>
        <row r="11">
          <cell r="C11" t="str">
            <v>Fred Stok</v>
          </cell>
          <cell r="D11" t="str">
            <v>B</v>
          </cell>
          <cell r="E11">
            <v>1.25</v>
          </cell>
          <cell r="F11">
            <v>33</v>
          </cell>
          <cell r="G11">
            <v>1.32</v>
          </cell>
          <cell r="H11">
            <v>41</v>
          </cell>
          <cell r="I11">
            <v>6</v>
          </cell>
          <cell r="J11">
            <v>124.24242424242425</v>
          </cell>
          <cell r="K11">
            <v>40</v>
          </cell>
          <cell r="L11">
            <v>8</v>
          </cell>
          <cell r="M11">
            <v>121.21212121212122</v>
          </cell>
          <cell r="N11">
            <v>81</v>
          </cell>
          <cell r="O11">
            <v>1.62</v>
          </cell>
          <cell r="P11">
            <v>122.72727272727273</v>
          </cell>
          <cell r="Q11">
            <v>122</v>
          </cell>
          <cell r="R11" t="str">
            <v>Ja</v>
          </cell>
          <cell r="S11">
            <v>35</v>
          </cell>
        </row>
        <row r="12">
          <cell r="C12" t="str">
            <v>Reint Loer</v>
          </cell>
          <cell r="D12" t="str">
            <v>B</v>
          </cell>
          <cell r="E12">
            <v>1.1499999999999999</v>
          </cell>
          <cell r="F12">
            <v>30</v>
          </cell>
          <cell r="G12">
            <v>1.2</v>
          </cell>
          <cell r="H12">
            <v>23</v>
          </cell>
          <cell r="I12">
            <v>4</v>
          </cell>
          <cell r="J12">
            <v>76.666666666666671</v>
          </cell>
          <cell r="K12">
            <v>50</v>
          </cell>
          <cell r="L12">
            <v>5</v>
          </cell>
          <cell r="M12">
            <v>166.66666666666669</v>
          </cell>
          <cell r="N12">
            <v>73</v>
          </cell>
          <cell r="O12">
            <v>1.46</v>
          </cell>
          <cell r="P12">
            <v>121.66666666666669</v>
          </cell>
          <cell r="Q12">
            <v>121</v>
          </cell>
          <cell r="R12" t="str">
            <v>Ja</v>
          </cell>
          <cell r="S12">
            <v>33</v>
          </cell>
        </row>
        <row r="13">
          <cell r="C13" t="str">
            <v>Pieter van der Poel</v>
          </cell>
          <cell r="D13" t="str">
            <v>B</v>
          </cell>
          <cell r="E13">
            <v>1.25</v>
          </cell>
          <cell r="F13">
            <v>33</v>
          </cell>
          <cell r="G13">
            <v>1.32</v>
          </cell>
          <cell r="H13">
            <v>37</v>
          </cell>
          <cell r="I13">
            <v>5</v>
          </cell>
          <cell r="J13">
            <v>112.12121212121211</v>
          </cell>
          <cell r="K13">
            <v>43</v>
          </cell>
          <cell r="L13">
            <v>11</v>
          </cell>
          <cell r="M13">
            <v>130.30303030303031</v>
          </cell>
          <cell r="N13">
            <v>80</v>
          </cell>
          <cell r="O13">
            <v>1.6</v>
          </cell>
          <cell r="P13">
            <v>121.21212121212122</v>
          </cell>
          <cell r="Q13">
            <v>121</v>
          </cell>
          <cell r="R13" t="str">
            <v>Ja</v>
          </cell>
          <cell r="S13">
            <v>35</v>
          </cell>
        </row>
        <row r="14">
          <cell r="C14" t="str">
            <v>Ab Klok</v>
          </cell>
          <cell r="D14" t="str">
            <v>B</v>
          </cell>
          <cell r="E14">
            <v>1.1499999999999999</v>
          </cell>
          <cell r="F14">
            <v>30</v>
          </cell>
          <cell r="G14">
            <v>1.2</v>
          </cell>
          <cell r="H14">
            <v>32</v>
          </cell>
          <cell r="I14">
            <v>5</v>
          </cell>
          <cell r="J14">
            <v>106.66666666666667</v>
          </cell>
          <cell r="K14">
            <v>40</v>
          </cell>
          <cell r="L14">
            <v>7</v>
          </cell>
          <cell r="M14">
            <v>133.33333333333331</v>
          </cell>
          <cell r="N14">
            <v>72</v>
          </cell>
          <cell r="O14">
            <v>1.44</v>
          </cell>
          <cell r="P14">
            <v>120</v>
          </cell>
          <cell r="Q14">
            <v>120</v>
          </cell>
          <cell r="R14" t="str">
            <v>Ja</v>
          </cell>
          <cell r="S14">
            <v>33</v>
          </cell>
        </row>
        <row r="15">
          <cell r="C15" t="str">
            <v>Fre Buurman</v>
          </cell>
          <cell r="D15" t="str">
            <v>B</v>
          </cell>
          <cell r="E15">
            <v>0.85</v>
          </cell>
          <cell r="F15">
            <v>25</v>
          </cell>
          <cell r="G15">
            <v>1</v>
          </cell>
          <cell r="H15">
            <v>46</v>
          </cell>
          <cell r="I15">
            <v>8</v>
          </cell>
          <cell r="J15">
            <v>184</v>
          </cell>
          <cell r="K15">
            <v>13</v>
          </cell>
          <cell r="L15">
            <v>3</v>
          </cell>
          <cell r="M15">
            <v>52</v>
          </cell>
          <cell r="N15">
            <v>59</v>
          </cell>
          <cell r="O15">
            <v>1.18</v>
          </cell>
          <cell r="P15">
            <v>118</v>
          </cell>
          <cell r="Q15">
            <v>118</v>
          </cell>
          <cell r="R15"/>
          <cell r="S15"/>
        </row>
        <row r="16">
          <cell r="C16" t="str">
            <v>Henk Kruit</v>
          </cell>
          <cell r="D16" t="str">
            <v>B</v>
          </cell>
          <cell r="E16">
            <v>0.65</v>
          </cell>
          <cell r="F16">
            <v>22</v>
          </cell>
          <cell r="G16">
            <v>0.88</v>
          </cell>
          <cell r="H16">
            <v>30</v>
          </cell>
          <cell r="I16">
            <v>6</v>
          </cell>
          <cell r="J16">
            <v>136.36363636363635</v>
          </cell>
          <cell r="K16">
            <v>21</v>
          </cell>
          <cell r="L16">
            <v>4</v>
          </cell>
          <cell r="M16">
            <v>95.454545454545453</v>
          </cell>
          <cell r="N16">
            <v>51</v>
          </cell>
          <cell r="O16">
            <v>1.02</v>
          </cell>
          <cell r="P16">
            <v>115.90909090909092</v>
          </cell>
          <cell r="Q16">
            <v>115</v>
          </cell>
          <cell r="R16"/>
          <cell r="S16"/>
        </row>
        <row r="17">
          <cell r="C17" t="str">
            <v>Bennie de Ruiter</v>
          </cell>
          <cell r="D17" t="str">
            <v>B</v>
          </cell>
          <cell r="E17">
            <v>1.25</v>
          </cell>
          <cell r="F17">
            <v>33</v>
          </cell>
          <cell r="G17">
            <v>1.32</v>
          </cell>
          <cell r="H17">
            <v>31</v>
          </cell>
          <cell r="I17">
            <v>5</v>
          </cell>
          <cell r="J17">
            <v>93.939393939393938</v>
          </cell>
          <cell r="K17">
            <v>45</v>
          </cell>
          <cell r="L17">
            <v>6</v>
          </cell>
          <cell r="M17">
            <v>136.36363636363635</v>
          </cell>
          <cell r="N17">
            <v>76</v>
          </cell>
          <cell r="O17">
            <v>1.52</v>
          </cell>
          <cell r="P17">
            <v>115.15151515151514</v>
          </cell>
          <cell r="Q17">
            <v>115</v>
          </cell>
          <cell r="R17"/>
          <cell r="S17"/>
        </row>
        <row r="18">
          <cell r="C18" t="str">
            <v>Harry  Veenhoeven</v>
          </cell>
          <cell r="D18" t="str">
            <v>B</v>
          </cell>
          <cell r="E18">
            <v>0.95</v>
          </cell>
          <cell r="F18">
            <v>26</v>
          </cell>
          <cell r="G18">
            <v>1.04</v>
          </cell>
          <cell r="H18">
            <v>37</v>
          </cell>
          <cell r="I18">
            <v>7</v>
          </cell>
          <cell r="J18">
            <v>142.30769230769232</v>
          </cell>
          <cell r="K18">
            <v>22</v>
          </cell>
          <cell r="L18">
            <v>6</v>
          </cell>
          <cell r="M18">
            <v>84.615384615384613</v>
          </cell>
          <cell r="N18">
            <v>59</v>
          </cell>
          <cell r="O18">
            <v>1.18</v>
          </cell>
          <cell r="P18">
            <v>113.46153846153845</v>
          </cell>
          <cell r="Q18">
            <v>113</v>
          </cell>
          <cell r="R18"/>
          <cell r="S18"/>
        </row>
        <row r="19">
          <cell r="C19" t="str">
            <v>Johan Ackerman</v>
          </cell>
          <cell r="D19" t="str">
            <v>B</v>
          </cell>
          <cell r="E19">
            <v>1.35</v>
          </cell>
          <cell r="F19">
            <v>35</v>
          </cell>
          <cell r="G19">
            <v>1.4</v>
          </cell>
          <cell r="H19">
            <v>44</v>
          </cell>
          <cell r="I19">
            <v>9</v>
          </cell>
          <cell r="J19">
            <v>125.71428571428571</v>
          </cell>
          <cell r="K19">
            <v>35</v>
          </cell>
          <cell r="L19">
            <v>6</v>
          </cell>
          <cell r="M19">
            <v>100</v>
          </cell>
          <cell r="N19">
            <v>79</v>
          </cell>
          <cell r="O19">
            <v>1.58</v>
          </cell>
          <cell r="P19">
            <v>112.85714285714288</v>
          </cell>
          <cell r="Q19">
            <v>112</v>
          </cell>
          <cell r="R19"/>
          <cell r="S19"/>
        </row>
        <row r="20">
          <cell r="C20" t="str">
            <v>Derk de Boer</v>
          </cell>
          <cell r="D20" t="str">
            <v>B</v>
          </cell>
          <cell r="E20">
            <v>0.85</v>
          </cell>
          <cell r="F20">
            <v>25</v>
          </cell>
          <cell r="G20">
            <v>1</v>
          </cell>
          <cell r="H20">
            <v>31</v>
          </cell>
          <cell r="I20">
            <v>6</v>
          </cell>
          <cell r="J20">
            <v>124</v>
          </cell>
          <cell r="K20">
            <v>24</v>
          </cell>
          <cell r="L20">
            <v>4</v>
          </cell>
          <cell r="M20">
            <v>96</v>
          </cell>
          <cell r="N20">
            <v>55</v>
          </cell>
          <cell r="O20">
            <v>1.1000000000000001</v>
          </cell>
          <cell r="P20">
            <v>110.00000000000001</v>
          </cell>
          <cell r="Q20">
            <v>110</v>
          </cell>
          <cell r="R20"/>
          <cell r="S20"/>
        </row>
        <row r="21">
          <cell r="C21" t="str">
            <v>Feike Moerman</v>
          </cell>
          <cell r="D21" t="str">
            <v>B</v>
          </cell>
          <cell r="E21">
            <v>0.95</v>
          </cell>
          <cell r="F21">
            <v>26</v>
          </cell>
          <cell r="G21">
            <v>1.04</v>
          </cell>
          <cell r="H21">
            <v>30</v>
          </cell>
          <cell r="I21">
            <v>4</v>
          </cell>
          <cell r="J21">
            <v>115.38461538461537</v>
          </cell>
          <cell r="K21">
            <v>27</v>
          </cell>
          <cell r="L21">
            <v>4</v>
          </cell>
          <cell r="M21">
            <v>103.84615384615385</v>
          </cell>
          <cell r="N21">
            <v>57</v>
          </cell>
          <cell r="O21">
            <v>1.1399999999999999</v>
          </cell>
          <cell r="P21">
            <v>109.6153846153846</v>
          </cell>
          <cell r="Q21">
            <v>109</v>
          </cell>
          <cell r="R21" t="str">
            <v>Ja</v>
          </cell>
          <cell r="S21"/>
        </row>
        <row r="22">
          <cell r="C22" t="str">
            <v>Marinus Tapilatu</v>
          </cell>
          <cell r="D22" t="str">
            <v>B</v>
          </cell>
          <cell r="E22">
            <v>1.45</v>
          </cell>
          <cell r="F22">
            <v>38</v>
          </cell>
          <cell r="G22">
            <v>1.52</v>
          </cell>
          <cell r="H22">
            <v>51</v>
          </cell>
          <cell r="I22">
            <v>8</v>
          </cell>
          <cell r="J22">
            <v>134.21052631578948</v>
          </cell>
          <cell r="K22">
            <v>32</v>
          </cell>
          <cell r="L22">
            <v>4</v>
          </cell>
          <cell r="M22">
            <v>84.210526315789465</v>
          </cell>
          <cell r="N22">
            <v>83</v>
          </cell>
          <cell r="O22">
            <v>1.66</v>
          </cell>
          <cell r="P22">
            <v>109.21052631578947</v>
          </cell>
          <cell r="Q22">
            <v>109</v>
          </cell>
          <cell r="R22"/>
          <cell r="S22"/>
        </row>
        <row r="23">
          <cell r="C23" t="str">
            <v>Edwin Hopman</v>
          </cell>
          <cell r="D23" t="str">
            <v>B</v>
          </cell>
          <cell r="E23">
            <v>1.45</v>
          </cell>
          <cell r="F23">
            <v>38</v>
          </cell>
          <cell r="G23">
            <v>1.52</v>
          </cell>
          <cell r="H23">
            <v>36</v>
          </cell>
          <cell r="I23">
            <v>5</v>
          </cell>
          <cell r="J23">
            <v>94.73684210526315</v>
          </cell>
          <cell r="K23">
            <v>43</v>
          </cell>
          <cell r="L23">
            <v>4</v>
          </cell>
          <cell r="M23">
            <v>113.1578947368421</v>
          </cell>
          <cell r="N23">
            <v>79</v>
          </cell>
          <cell r="O23">
            <v>1.58</v>
          </cell>
          <cell r="P23">
            <v>103.94736842105263</v>
          </cell>
          <cell r="Q23">
            <v>103</v>
          </cell>
          <cell r="R23"/>
          <cell r="S23"/>
        </row>
        <row r="24">
          <cell r="C24" t="str">
            <v>Bert Pakes</v>
          </cell>
          <cell r="D24" t="str">
            <v>B</v>
          </cell>
          <cell r="E24">
            <v>0.85</v>
          </cell>
          <cell r="F24">
            <v>25</v>
          </cell>
          <cell r="G24">
            <v>1</v>
          </cell>
          <cell r="H24">
            <v>20</v>
          </cell>
          <cell r="I24">
            <v>5</v>
          </cell>
          <cell r="J24">
            <v>80</v>
          </cell>
          <cell r="K24">
            <v>31</v>
          </cell>
          <cell r="L24">
            <v>6</v>
          </cell>
          <cell r="M24">
            <v>124</v>
          </cell>
          <cell r="N24">
            <v>51</v>
          </cell>
          <cell r="O24">
            <v>1.02</v>
          </cell>
          <cell r="P24">
            <v>102</v>
          </cell>
          <cell r="Q24">
            <v>102</v>
          </cell>
          <cell r="R24"/>
          <cell r="S24"/>
        </row>
        <row r="25">
          <cell r="C25" t="str">
            <v>Rikus Elzinga</v>
          </cell>
          <cell r="D25" t="str">
            <v>B</v>
          </cell>
          <cell r="E25">
            <v>0.95</v>
          </cell>
          <cell r="F25">
            <v>26</v>
          </cell>
          <cell r="G25">
            <v>1.04</v>
          </cell>
          <cell r="H25">
            <v>26</v>
          </cell>
          <cell r="I25">
            <v>3</v>
          </cell>
          <cell r="J25">
            <v>100</v>
          </cell>
          <cell r="K25">
            <v>27</v>
          </cell>
          <cell r="L25">
            <v>6</v>
          </cell>
          <cell r="M25">
            <v>103.84615384615385</v>
          </cell>
          <cell r="N25">
            <v>53</v>
          </cell>
          <cell r="O25">
            <v>1.06</v>
          </cell>
          <cell r="P25">
            <v>101.92307692307692</v>
          </cell>
          <cell r="Q25">
            <v>101</v>
          </cell>
          <cell r="R25"/>
          <cell r="S25"/>
        </row>
        <row r="26">
          <cell r="C26" t="str">
            <v>Fred Maas</v>
          </cell>
          <cell r="D26" t="str">
            <v>B</v>
          </cell>
          <cell r="E26">
            <v>1.05</v>
          </cell>
          <cell r="F26">
            <v>28</v>
          </cell>
          <cell r="G26">
            <v>1.1200000000000001</v>
          </cell>
          <cell r="H26">
            <v>33</v>
          </cell>
          <cell r="I26">
            <v>4</v>
          </cell>
          <cell r="J26">
            <v>117.85714285714286</v>
          </cell>
          <cell r="K26">
            <v>24</v>
          </cell>
          <cell r="L26">
            <v>5</v>
          </cell>
          <cell r="M26">
            <v>85.714285714285708</v>
          </cell>
          <cell r="N26">
            <v>57</v>
          </cell>
          <cell r="O26">
            <v>1.1399999999999999</v>
          </cell>
          <cell r="P26">
            <v>101.78571428571426</v>
          </cell>
          <cell r="Q26">
            <v>101</v>
          </cell>
          <cell r="R26"/>
          <cell r="S26"/>
        </row>
        <row r="27">
          <cell r="C27" t="str">
            <v>Ronnie Kruit</v>
          </cell>
          <cell r="D27" t="str">
            <v>B</v>
          </cell>
          <cell r="E27">
            <v>0.65</v>
          </cell>
          <cell r="F27">
            <v>22</v>
          </cell>
          <cell r="G27">
            <v>0.88</v>
          </cell>
          <cell r="H27">
            <v>23</v>
          </cell>
          <cell r="I27">
            <v>5</v>
          </cell>
          <cell r="J27">
            <v>104.54545454545455</v>
          </cell>
          <cell r="K27">
            <v>21</v>
          </cell>
          <cell r="L27">
            <v>4</v>
          </cell>
          <cell r="M27">
            <v>95.454545454545453</v>
          </cell>
          <cell r="N27">
            <v>44</v>
          </cell>
          <cell r="O27">
            <v>0.88</v>
          </cell>
          <cell r="P27">
            <v>100</v>
          </cell>
          <cell r="Q27">
            <v>100</v>
          </cell>
          <cell r="R27"/>
          <cell r="S27"/>
        </row>
        <row r="28">
          <cell r="C28" t="str">
            <v>Tonnie Beekhuis</v>
          </cell>
          <cell r="D28" t="str">
            <v>B</v>
          </cell>
          <cell r="E28">
            <v>1.05</v>
          </cell>
          <cell r="F28">
            <v>28</v>
          </cell>
          <cell r="G28">
            <v>1.1200000000000001</v>
          </cell>
          <cell r="H28">
            <v>31</v>
          </cell>
          <cell r="I28">
            <v>6</v>
          </cell>
          <cell r="J28">
            <v>110.71428571428572</v>
          </cell>
          <cell r="K28">
            <v>25</v>
          </cell>
          <cell r="L28">
            <v>8</v>
          </cell>
          <cell r="M28">
            <v>89.285714285714292</v>
          </cell>
          <cell r="N28">
            <v>56</v>
          </cell>
          <cell r="O28">
            <v>1.1200000000000001</v>
          </cell>
          <cell r="P28">
            <v>100</v>
          </cell>
          <cell r="Q28">
            <v>100</v>
          </cell>
          <cell r="R28"/>
          <cell r="S28"/>
        </row>
        <row r="29">
          <cell r="C29" t="str">
            <v>Patrick Smid</v>
          </cell>
          <cell r="D29" t="str">
            <v>B</v>
          </cell>
          <cell r="E29">
            <v>1.1499999999999999</v>
          </cell>
          <cell r="F29">
            <v>30</v>
          </cell>
          <cell r="G29">
            <v>1.2</v>
          </cell>
          <cell r="H29">
            <v>29</v>
          </cell>
          <cell r="I29">
            <v>5</v>
          </cell>
          <cell r="J29">
            <v>96.666666666666671</v>
          </cell>
          <cell r="K29">
            <v>30</v>
          </cell>
          <cell r="L29">
            <v>5</v>
          </cell>
          <cell r="M29">
            <v>100</v>
          </cell>
          <cell r="N29">
            <v>59</v>
          </cell>
          <cell r="O29">
            <v>1.18</v>
          </cell>
          <cell r="P29">
            <v>98.333333333333329</v>
          </cell>
          <cell r="Q29">
            <v>98</v>
          </cell>
          <cell r="R29"/>
          <cell r="S29"/>
        </row>
        <row r="30">
          <cell r="C30" t="str">
            <v>Jan Schikker</v>
          </cell>
          <cell r="D30" t="str">
            <v>B</v>
          </cell>
          <cell r="E30">
            <v>1.05</v>
          </cell>
          <cell r="F30">
            <v>28</v>
          </cell>
          <cell r="G30">
            <v>1.1200000000000001</v>
          </cell>
          <cell r="H30">
            <v>25</v>
          </cell>
          <cell r="I30">
            <v>5</v>
          </cell>
          <cell r="J30">
            <v>89.285714285714292</v>
          </cell>
          <cell r="K30">
            <v>29</v>
          </cell>
          <cell r="L30">
            <v>4</v>
          </cell>
          <cell r="M30">
            <v>103.57142857142858</v>
          </cell>
          <cell r="N30">
            <v>54</v>
          </cell>
          <cell r="O30">
            <v>1.08</v>
          </cell>
          <cell r="P30">
            <v>96.428571428571431</v>
          </cell>
          <cell r="Q30">
            <v>96</v>
          </cell>
          <cell r="R30"/>
          <cell r="S30"/>
        </row>
        <row r="31">
          <cell r="C31" t="str">
            <v>Roy Ziesling</v>
          </cell>
          <cell r="D31" t="str">
            <v>B</v>
          </cell>
          <cell r="E31">
            <v>1.55</v>
          </cell>
          <cell r="F31">
            <v>40</v>
          </cell>
          <cell r="G31">
            <v>1.6</v>
          </cell>
          <cell r="H31">
            <v>31</v>
          </cell>
          <cell r="I31">
            <v>4</v>
          </cell>
          <cell r="J31">
            <v>77.5</v>
          </cell>
          <cell r="K31">
            <v>45</v>
          </cell>
          <cell r="L31">
            <v>7</v>
          </cell>
          <cell r="M31">
            <v>112.5</v>
          </cell>
          <cell r="N31">
            <v>76</v>
          </cell>
          <cell r="O31">
            <v>1.52</v>
          </cell>
          <cell r="P31">
            <v>95</v>
          </cell>
          <cell r="Q31">
            <v>95</v>
          </cell>
          <cell r="R31"/>
          <cell r="S31"/>
        </row>
        <row r="32">
          <cell r="C32" t="str">
            <v>Samir Medero</v>
          </cell>
          <cell r="D32" t="str">
            <v>B</v>
          </cell>
          <cell r="E32">
            <v>0.75</v>
          </cell>
          <cell r="F32">
            <v>23</v>
          </cell>
          <cell r="G32">
            <v>0.92</v>
          </cell>
          <cell r="H32">
            <v>12</v>
          </cell>
          <cell r="I32">
            <v>4</v>
          </cell>
          <cell r="J32">
            <v>52.173913043478258</v>
          </cell>
          <cell r="K32">
            <v>31</v>
          </cell>
          <cell r="L32">
            <v>4</v>
          </cell>
          <cell r="M32">
            <v>134.78260869565219</v>
          </cell>
          <cell r="N32">
            <v>43</v>
          </cell>
          <cell r="O32">
            <v>0.86</v>
          </cell>
          <cell r="P32">
            <v>93.478260869565204</v>
          </cell>
          <cell r="Q32">
            <v>93</v>
          </cell>
          <cell r="R32"/>
          <cell r="S32"/>
        </row>
        <row r="33">
          <cell r="C33" t="str">
            <v>Gerry Drenth</v>
          </cell>
          <cell r="D33" t="str">
            <v>B</v>
          </cell>
          <cell r="E33">
            <v>1.55</v>
          </cell>
          <cell r="F33">
            <v>40</v>
          </cell>
          <cell r="G33">
            <v>1.6</v>
          </cell>
          <cell r="H33">
            <v>38</v>
          </cell>
          <cell r="I33">
            <v>6</v>
          </cell>
          <cell r="J33">
            <v>95</v>
          </cell>
          <cell r="K33">
            <v>36</v>
          </cell>
          <cell r="L33">
            <v>8</v>
          </cell>
          <cell r="M33">
            <v>90</v>
          </cell>
          <cell r="N33">
            <v>74</v>
          </cell>
          <cell r="O33">
            <v>1.48</v>
          </cell>
          <cell r="P33">
            <v>92.5</v>
          </cell>
          <cell r="Q33">
            <v>92</v>
          </cell>
          <cell r="R33"/>
          <cell r="S33"/>
        </row>
        <row r="34">
          <cell r="C34" t="str">
            <v>Louke Ploeg</v>
          </cell>
          <cell r="D34" t="str">
            <v>B</v>
          </cell>
          <cell r="E34">
            <v>1.01</v>
          </cell>
          <cell r="F34">
            <v>28</v>
          </cell>
          <cell r="G34">
            <v>1.1200000000000001</v>
          </cell>
          <cell r="H34">
            <v>26</v>
          </cell>
          <cell r="I34">
            <v>7</v>
          </cell>
          <cell r="J34">
            <v>92.857142857142861</v>
          </cell>
          <cell r="K34">
            <v>25</v>
          </cell>
          <cell r="L34">
            <v>11</v>
          </cell>
          <cell r="M34">
            <v>89.285714285714292</v>
          </cell>
          <cell r="N34">
            <v>51</v>
          </cell>
          <cell r="O34">
            <v>1.02</v>
          </cell>
          <cell r="P34">
            <v>91.071428571428569</v>
          </cell>
          <cell r="Q34">
            <v>91</v>
          </cell>
          <cell r="R34"/>
          <cell r="S34"/>
        </row>
        <row r="35">
          <cell r="C35" t="str">
            <v>Simon Welp</v>
          </cell>
          <cell r="D35" t="str">
            <v>B</v>
          </cell>
          <cell r="E35">
            <v>1.1499999999999999</v>
          </cell>
          <cell r="F35">
            <v>30</v>
          </cell>
          <cell r="G35">
            <v>1.2</v>
          </cell>
          <cell r="H35">
            <v>23</v>
          </cell>
          <cell r="I35">
            <v>5</v>
          </cell>
          <cell r="J35">
            <v>76.666666666666671</v>
          </cell>
          <cell r="K35">
            <v>31</v>
          </cell>
          <cell r="L35">
            <v>4</v>
          </cell>
          <cell r="M35">
            <v>103.33333333333334</v>
          </cell>
          <cell r="N35">
            <v>54</v>
          </cell>
          <cell r="O35">
            <v>1.08</v>
          </cell>
          <cell r="P35">
            <v>90.000000000000014</v>
          </cell>
          <cell r="Q35">
            <v>90</v>
          </cell>
          <cell r="R35"/>
          <cell r="S35"/>
        </row>
        <row r="36">
          <cell r="C36" t="str">
            <v>Klaas Boven</v>
          </cell>
          <cell r="D36" t="str">
            <v>B</v>
          </cell>
          <cell r="E36">
            <v>1.55</v>
          </cell>
          <cell r="F36">
            <v>40</v>
          </cell>
          <cell r="G36">
            <v>1.6</v>
          </cell>
          <cell r="H36">
            <v>29</v>
          </cell>
          <cell r="I36">
            <v>6</v>
          </cell>
          <cell r="J36">
            <v>72.5</v>
          </cell>
          <cell r="K36">
            <v>42</v>
          </cell>
          <cell r="L36">
            <v>6</v>
          </cell>
          <cell r="M36">
            <v>105</v>
          </cell>
          <cell r="N36">
            <v>71</v>
          </cell>
          <cell r="O36">
            <v>1.42</v>
          </cell>
          <cell r="P36">
            <v>88.75</v>
          </cell>
          <cell r="Q36">
            <v>88</v>
          </cell>
          <cell r="R36"/>
          <cell r="S36"/>
        </row>
        <row r="37">
          <cell r="C37" t="str">
            <v>Jan Weerts</v>
          </cell>
          <cell r="D37" t="str">
            <v>B</v>
          </cell>
          <cell r="E37">
            <v>0.95</v>
          </cell>
          <cell r="F37">
            <v>26</v>
          </cell>
          <cell r="G37">
            <v>1.04</v>
          </cell>
          <cell r="H37">
            <v>24</v>
          </cell>
          <cell r="I37">
            <v>3</v>
          </cell>
          <cell r="J37">
            <v>92.307692307692307</v>
          </cell>
          <cell r="K37">
            <v>22</v>
          </cell>
          <cell r="L37">
            <v>5</v>
          </cell>
          <cell r="M37">
            <v>84.615384615384613</v>
          </cell>
          <cell r="N37">
            <v>46</v>
          </cell>
          <cell r="O37">
            <v>0.92</v>
          </cell>
          <cell r="P37">
            <v>88.461538461538453</v>
          </cell>
          <cell r="Q37">
            <v>88</v>
          </cell>
          <cell r="R37"/>
          <cell r="S37"/>
        </row>
        <row r="38">
          <cell r="C38" t="str">
            <v xml:space="preserve">Willem Strootman </v>
          </cell>
          <cell r="D38" t="str">
            <v>B</v>
          </cell>
          <cell r="E38">
            <v>1.05</v>
          </cell>
          <cell r="F38">
            <v>28</v>
          </cell>
          <cell r="G38">
            <v>1.1200000000000001</v>
          </cell>
          <cell r="H38">
            <v>16</v>
          </cell>
          <cell r="I38">
            <v>3</v>
          </cell>
          <cell r="J38">
            <v>57.142857142857139</v>
          </cell>
          <cell r="K38">
            <v>33</v>
          </cell>
          <cell r="L38">
            <v>4</v>
          </cell>
          <cell r="M38">
            <v>117.85714285714286</v>
          </cell>
          <cell r="N38">
            <v>49</v>
          </cell>
          <cell r="O38">
            <v>0.98</v>
          </cell>
          <cell r="P38">
            <v>87.499999999999986</v>
          </cell>
          <cell r="Q38">
            <v>87</v>
          </cell>
          <cell r="R38"/>
          <cell r="S38"/>
        </row>
        <row r="39">
          <cell r="C39" t="str">
            <v>Harry Bos</v>
          </cell>
          <cell r="D39" t="str">
            <v>B</v>
          </cell>
          <cell r="E39">
            <v>1.55</v>
          </cell>
          <cell r="F39">
            <v>40</v>
          </cell>
          <cell r="G39">
            <v>1.6</v>
          </cell>
          <cell r="H39">
            <v>49</v>
          </cell>
          <cell r="I39">
            <v>8</v>
          </cell>
          <cell r="J39">
            <v>122.50000000000001</v>
          </cell>
          <cell r="K39">
            <v>19</v>
          </cell>
          <cell r="L39">
            <v>4</v>
          </cell>
          <cell r="M39">
            <v>47.5</v>
          </cell>
          <cell r="N39">
            <v>68</v>
          </cell>
          <cell r="O39">
            <v>1.36</v>
          </cell>
          <cell r="P39">
            <v>85</v>
          </cell>
          <cell r="Q39">
            <v>85</v>
          </cell>
          <cell r="R39"/>
          <cell r="S39"/>
        </row>
        <row r="40">
          <cell r="C40" t="str">
            <v>Andre Roossien</v>
          </cell>
          <cell r="D40" t="str">
            <v>B</v>
          </cell>
          <cell r="E40">
            <v>0.95</v>
          </cell>
          <cell r="F40">
            <v>26</v>
          </cell>
          <cell r="G40">
            <v>1.04</v>
          </cell>
          <cell r="H40">
            <v>9</v>
          </cell>
          <cell r="I40">
            <v>5</v>
          </cell>
          <cell r="J40">
            <v>34.615384615384613</v>
          </cell>
          <cell r="K40">
            <v>35</v>
          </cell>
          <cell r="L40">
            <v>7</v>
          </cell>
          <cell r="M40">
            <v>134.61538461538461</v>
          </cell>
          <cell r="N40">
            <v>44</v>
          </cell>
          <cell r="O40">
            <v>0.88</v>
          </cell>
          <cell r="P40">
            <v>84.615384615384613</v>
          </cell>
          <cell r="Q40">
            <v>84</v>
          </cell>
          <cell r="R40"/>
          <cell r="S40"/>
        </row>
        <row r="41">
          <cell r="C41" t="str">
            <v>Eisse Bolt</v>
          </cell>
          <cell r="D41" t="str">
            <v>B</v>
          </cell>
          <cell r="E41">
            <v>1.45</v>
          </cell>
          <cell r="F41">
            <v>38</v>
          </cell>
          <cell r="G41">
            <v>1.52</v>
          </cell>
          <cell r="H41">
            <v>33</v>
          </cell>
          <cell r="I41">
            <v>4</v>
          </cell>
          <cell r="J41">
            <v>86.842105263157904</v>
          </cell>
          <cell r="K41">
            <v>31</v>
          </cell>
          <cell r="L41">
            <v>4</v>
          </cell>
          <cell r="M41">
            <v>81.578947368421055</v>
          </cell>
          <cell r="N41">
            <v>64</v>
          </cell>
          <cell r="O41">
            <v>1.28</v>
          </cell>
          <cell r="P41">
            <v>84.210526315789465</v>
          </cell>
          <cell r="Q41">
            <v>84</v>
          </cell>
          <cell r="R41"/>
          <cell r="S41"/>
        </row>
        <row r="42">
          <cell r="C42" t="str">
            <v>James Thiel</v>
          </cell>
          <cell r="D42" t="str">
            <v>B</v>
          </cell>
          <cell r="E42">
            <v>1.1499999999999999</v>
          </cell>
          <cell r="F42">
            <v>30</v>
          </cell>
          <cell r="G42">
            <v>1.2</v>
          </cell>
          <cell r="H42">
            <v>38</v>
          </cell>
          <cell r="I42">
            <v>6</v>
          </cell>
          <cell r="J42">
            <v>126.66666666666666</v>
          </cell>
          <cell r="K42">
            <v>12</v>
          </cell>
          <cell r="L42">
            <v>2</v>
          </cell>
          <cell r="M42">
            <v>40</v>
          </cell>
          <cell r="N42">
            <v>50</v>
          </cell>
          <cell r="O42">
            <v>1</v>
          </cell>
          <cell r="P42">
            <v>83.333333333333343</v>
          </cell>
          <cell r="Q42">
            <v>83</v>
          </cell>
          <cell r="R42"/>
          <cell r="S42"/>
        </row>
        <row r="43">
          <cell r="C43" t="str">
            <v>Hindrik Schuur</v>
          </cell>
          <cell r="D43" t="str">
            <v>B</v>
          </cell>
          <cell r="E43">
            <v>1.25</v>
          </cell>
          <cell r="F43">
            <v>33</v>
          </cell>
          <cell r="G43">
            <v>1.32</v>
          </cell>
          <cell r="H43">
            <v>25</v>
          </cell>
          <cell r="I43">
            <v>3</v>
          </cell>
          <cell r="J43">
            <v>75.757575757575751</v>
          </cell>
          <cell r="K43">
            <v>30</v>
          </cell>
          <cell r="L43">
            <v>5</v>
          </cell>
          <cell r="M43">
            <v>90.909090909090907</v>
          </cell>
          <cell r="N43">
            <v>55</v>
          </cell>
          <cell r="O43">
            <v>1.1000000000000001</v>
          </cell>
          <cell r="P43">
            <v>83.333333333333343</v>
          </cell>
          <cell r="Q43">
            <v>83</v>
          </cell>
          <cell r="R43"/>
          <cell r="S43"/>
        </row>
        <row r="44">
          <cell r="C44" t="str">
            <v>Siep Ziesling</v>
          </cell>
          <cell r="D44" t="str">
            <v>B</v>
          </cell>
          <cell r="E44">
            <v>1.45</v>
          </cell>
          <cell r="F44">
            <v>38</v>
          </cell>
          <cell r="G44">
            <v>1.52</v>
          </cell>
          <cell r="H44">
            <v>37</v>
          </cell>
          <cell r="I44">
            <v>6</v>
          </cell>
          <cell r="J44">
            <v>97.368421052631575</v>
          </cell>
          <cell r="K44">
            <v>26</v>
          </cell>
          <cell r="L44">
            <v>6</v>
          </cell>
          <cell r="M44">
            <v>68.421052631578945</v>
          </cell>
          <cell r="N44">
            <v>63</v>
          </cell>
          <cell r="O44">
            <v>1.26</v>
          </cell>
          <cell r="P44">
            <v>82.89473684210526</v>
          </cell>
          <cell r="Q44">
            <v>82</v>
          </cell>
          <cell r="R44"/>
          <cell r="S44"/>
        </row>
        <row r="45">
          <cell r="C45" t="str">
            <v>Hugo Jonker</v>
          </cell>
          <cell r="D45" t="str">
            <v>B</v>
          </cell>
          <cell r="E45">
            <v>1.25</v>
          </cell>
          <cell r="F45">
            <v>33</v>
          </cell>
          <cell r="G45">
            <v>1.32</v>
          </cell>
          <cell r="H45">
            <v>22</v>
          </cell>
          <cell r="I45">
            <v>5</v>
          </cell>
          <cell r="J45">
            <v>66.666666666666657</v>
          </cell>
          <cell r="K45">
            <v>32</v>
          </cell>
          <cell r="L45">
            <v>5</v>
          </cell>
          <cell r="M45">
            <v>96.969696969696969</v>
          </cell>
          <cell r="N45">
            <v>54</v>
          </cell>
          <cell r="O45">
            <v>1.08</v>
          </cell>
          <cell r="P45">
            <v>81.818181818181827</v>
          </cell>
          <cell r="Q45">
            <v>81</v>
          </cell>
          <cell r="R45"/>
          <cell r="S45"/>
        </row>
        <row r="46">
          <cell r="C46" t="str">
            <v>Piet van Oosten</v>
          </cell>
          <cell r="D46" t="str">
            <v>B</v>
          </cell>
          <cell r="E46">
            <v>1.1499999999999999</v>
          </cell>
          <cell r="F46">
            <v>30</v>
          </cell>
          <cell r="G46">
            <v>1.2</v>
          </cell>
          <cell r="H46">
            <v>45</v>
          </cell>
          <cell r="I46">
            <v>15</v>
          </cell>
          <cell r="J46">
            <v>150</v>
          </cell>
          <cell r="K46">
            <v>20</v>
          </cell>
          <cell r="L46">
            <v>4</v>
          </cell>
          <cell r="M46">
            <v>66.666666666666657</v>
          </cell>
          <cell r="N46">
            <v>48</v>
          </cell>
          <cell r="O46">
            <v>0.96</v>
          </cell>
          <cell r="P46">
            <v>80</v>
          </cell>
          <cell r="Q46">
            <v>80</v>
          </cell>
          <cell r="R46"/>
          <cell r="S46"/>
        </row>
        <row r="47">
          <cell r="C47" t="str">
            <v>Ella Hilbolling</v>
          </cell>
          <cell r="D47" t="str">
            <v>B</v>
          </cell>
          <cell r="E47">
            <v>0.55000000000000004</v>
          </cell>
          <cell r="F47">
            <v>20</v>
          </cell>
          <cell r="G47">
            <v>0.8</v>
          </cell>
          <cell r="H47">
            <v>15</v>
          </cell>
          <cell r="I47">
            <v>3</v>
          </cell>
          <cell r="J47">
            <v>75</v>
          </cell>
          <cell r="K47">
            <v>15</v>
          </cell>
          <cell r="L47">
            <v>3</v>
          </cell>
          <cell r="M47">
            <v>75</v>
          </cell>
          <cell r="N47">
            <v>30</v>
          </cell>
          <cell r="O47">
            <v>0.6</v>
          </cell>
          <cell r="P47">
            <v>74.999999999999986</v>
          </cell>
          <cell r="Q47">
            <v>75</v>
          </cell>
          <cell r="R47"/>
          <cell r="S47">
            <v>18</v>
          </cell>
        </row>
        <row r="48">
          <cell r="C48" t="str">
            <v>Wijnold Broekema</v>
          </cell>
          <cell r="D48" t="str">
            <v>B</v>
          </cell>
          <cell r="E48">
            <v>1.25</v>
          </cell>
          <cell r="F48">
            <v>33</v>
          </cell>
          <cell r="G48">
            <v>1.32</v>
          </cell>
          <cell r="H48">
            <v>23</v>
          </cell>
          <cell r="I48">
            <v>4</v>
          </cell>
          <cell r="J48">
            <v>69.696969696969703</v>
          </cell>
          <cell r="K48">
            <v>22</v>
          </cell>
          <cell r="L48">
            <v>5</v>
          </cell>
          <cell r="M48">
            <v>66.666666666666657</v>
          </cell>
          <cell r="N48">
            <v>45</v>
          </cell>
          <cell r="O48">
            <v>0.9</v>
          </cell>
          <cell r="P48">
            <v>68.181818181818173</v>
          </cell>
          <cell r="Q48">
            <v>68</v>
          </cell>
          <cell r="R48"/>
          <cell r="S48">
            <v>30</v>
          </cell>
        </row>
        <row r="49">
          <cell r="C49" t="str">
            <v>Jans Kinds</v>
          </cell>
          <cell r="D49" t="str">
            <v>B</v>
          </cell>
          <cell r="E49">
            <v>1.25</v>
          </cell>
          <cell r="F49">
            <v>33</v>
          </cell>
          <cell r="G49">
            <v>1.32</v>
          </cell>
          <cell r="H49">
            <v>25</v>
          </cell>
          <cell r="I49">
            <v>6</v>
          </cell>
          <cell r="J49">
            <v>75.757575757575751</v>
          </cell>
          <cell r="K49">
            <v>20</v>
          </cell>
          <cell r="L49">
            <v>4</v>
          </cell>
          <cell r="M49">
            <v>60.606060606060609</v>
          </cell>
          <cell r="N49">
            <v>45</v>
          </cell>
          <cell r="O49">
            <v>0.9</v>
          </cell>
          <cell r="P49">
            <v>68.181818181818173</v>
          </cell>
          <cell r="Q49">
            <v>68</v>
          </cell>
          <cell r="R49"/>
          <cell r="S49">
            <v>30</v>
          </cell>
        </row>
        <row r="50">
          <cell r="C50" t="str">
            <v>Jan Post</v>
          </cell>
          <cell r="D50" t="str">
            <v>B</v>
          </cell>
          <cell r="E50">
            <v>0.85</v>
          </cell>
          <cell r="F50">
            <v>25</v>
          </cell>
          <cell r="G50">
            <v>1</v>
          </cell>
          <cell r="H50">
            <v>17</v>
          </cell>
          <cell r="I50">
            <v>4</v>
          </cell>
          <cell r="J50">
            <v>68</v>
          </cell>
          <cell r="K50">
            <v>16</v>
          </cell>
          <cell r="L50">
            <v>5</v>
          </cell>
          <cell r="M50">
            <v>64</v>
          </cell>
          <cell r="N50">
            <v>33</v>
          </cell>
          <cell r="O50">
            <v>0.66</v>
          </cell>
          <cell r="P50">
            <v>66</v>
          </cell>
          <cell r="Q50">
            <v>66</v>
          </cell>
          <cell r="R50"/>
          <cell r="S50">
            <v>23</v>
          </cell>
        </row>
        <row r="51">
          <cell r="C51" t="str">
            <v>Rinus Kok</v>
          </cell>
          <cell r="D51" t="str">
            <v>B</v>
          </cell>
          <cell r="E51">
            <v>0.95</v>
          </cell>
          <cell r="F51">
            <v>26</v>
          </cell>
          <cell r="G51">
            <v>1.04</v>
          </cell>
          <cell r="H51">
            <v>18</v>
          </cell>
          <cell r="I51">
            <v>5</v>
          </cell>
          <cell r="J51">
            <v>69.230769230769226</v>
          </cell>
          <cell r="K51">
            <v>16</v>
          </cell>
          <cell r="L51">
            <v>4</v>
          </cell>
          <cell r="M51">
            <v>61.53846153846154</v>
          </cell>
          <cell r="N51">
            <v>34</v>
          </cell>
          <cell r="O51">
            <v>0.68</v>
          </cell>
          <cell r="P51">
            <v>65.384615384615387</v>
          </cell>
          <cell r="Q51">
            <v>65</v>
          </cell>
          <cell r="R51"/>
          <cell r="S51">
            <v>25</v>
          </cell>
        </row>
        <row r="52">
          <cell r="C52" t="str">
            <v>Elzo Dijk</v>
          </cell>
          <cell r="D52" t="str">
            <v>B</v>
          </cell>
          <cell r="E52">
            <v>1.35</v>
          </cell>
          <cell r="F52">
            <v>35</v>
          </cell>
          <cell r="G52">
            <v>1.4</v>
          </cell>
          <cell r="H52">
            <v>23</v>
          </cell>
          <cell r="I52">
            <v>6</v>
          </cell>
          <cell r="J52">
            <v>65.714285714285708</v>
          </cell>
          <cell r="K52">
            <v>21</v>
          </cell>
          <cell r="L52">
            <v>3</v>
          </cell>
          <cell r="M52">
            <v>60</v>
          </cell>
          <cell r="N52">
            <v>44</v>
          </cell>
          <cell r="O52">
            <v>0.88</v>
          </cell>
          <cell r="P52">
            <v>62.857142857142868</v>
          </cell>
          <cell r="Q52">
            <v>62</v>
          </cell>
          <cell r="R52"/>
          <cell r="S52">
            <v>33</v>
          </cell>
        </row>
        <row r="53">
          <cell r="C53" t="str">
            <v>Okke Kluiter</v>
          </cell>
          <cell r="D53" t="str">
            <v>B</v>
          </cell>
          <cell r="E53">
            <v>1.05</v>
          </cell>
          <cell r="F53">
            <v>28</v>
          </cell>
          <cell r="G53">
            <v>1.1200000000000001</v>
          </cell>
          <cell r="H53">
            <v>18</v>
          </cell>
          <cell r="I53">
            <v>3</v>
          </cell>
          <cell r="J53">
            <v>64.285714285714292</v>
          </cell>
          <cell r="K53">
            <v>17</v>
          </cell>
          <cell r="L53">
            <v>7</v>
          </cell>
          <cell r="M53">
            <v>60.714285714285708</v>
          </cell>
          <cell r="N53">
            <v>35</v>
          </cell>
          <cell r="O53">
            <v>0.7</v>
          </cell>
          <cell r="P53">
            <v>62.499999999999986</v>
          </cell>
          <cell r="Q53">
            <v>62</v>
          </cell>
          <cell r="R53"/>
          <cell r="S53">
            <v>26</v>
          </cell>
        </row>
        <row r="54">
          <cell r="C54" t="str">
            <v>Fransisca Baaré</v>
          </cell>
          <cell r="D54" t="str">
            <v>B</v>
          </cell>
          <cell r="E54">
            <v>0.8</v>
          </cell>
          <cell r="F54">
            <v>25</v>
          </cell>
          <cell r="G54">
            <v>1</v>
          </cell>
          <cell r="H54">
            <v>16</v>
          </cell>
          <cell r="I54">
            <v>3</v>
          </cell>
          <cell r="J54">
            <v>64</v>
          </cell>
          <cell r="K54">
            <v>15</v>
          </cell>
          <cell r="L54">
            <v>4</v>
          </cell>
          <cell r="M54">
            <v>60</v>
          </cell>
          <cell r="N54">
            <v>31</v>
          </cell>
          <cell r="O54">
            <v>0.62</v>
          </cell>
          <cell r="P54">
            <v>62</v>
          </cell>
          <cell r="Q54">
            <v>62</v>
          </cell>
          <cell r="R54"/>
          <cell r="S54">
            <v>23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1">
          <cell r="C1" t="str">
            <v>GROEP B</v>
          </cell>
          <cell r="Q1" t="str">
            <v xml:space="preserve">Punten afgerond </v>
          </cell>
        </row>
        <row r="2">
          <cell r="C2" t="str">
            <v>Folgert Kaman</v>
          </cell>
          <cell r="Q2">
            <v>147</v>
          </cell>
        </row>
        <row r="3">
          <cell r="C3" t="str">
            <v>Henrie Leeuwerke</v>
          </cell>
          <cell r="Q3">
            <v>142</v>
          </cell>
        </row>
        <row r="4">
          <cell r="C4" t="str">
            <v>Bé Ekamper</v>
          </cell>
          <cell r="Q4">
            <v>138</v>
          </cell>
        </row>
        <row r="5">
          <cell r="C5" t="str">
            <v>Patrick Smid</v>
          </cell>
          <cell r="Q5">
            <v>135</v>
          </cell>
        </row>
        <row r="6">
          <cell r="C6" t="str">
            <v>Jan Schikker</v>
          </cell>
          <cell r="Q6">
            <v>132</v>
          </cell>
        </row>
        <row r="7">
          <cell r="C7" t="str">
            <v>Caren Eling</v>
          </cell>
          <cell r="Q7">
            <v>130</v>
          </cell>
        </row>
        <row r="8">
          <cell r="C8" t="str">
            <v>Marinus Tapilatu</v>
          </cell>
          <cell r="Q8">
            <v>127</v>
          </cell>
        </row>
        <row r="9">
          <cell r="C9" t="str">
            <v>Geert Jager</v>
          </cell>
          <cell r="Q9">
            <v>127</v>
          </cell>
        </row>
        <row r="10">
          <cell r="C10" t="str">
            <v>George Wintermans</v>
          </cell>
          <cell r="Q10">
            <v>127</v>
          </cell>
        </row>
        <row r="11">
          <cell r="C11" t="str">
            <v>Fre Buurman</v>
          </cell>
          <cell r="Q11">
            <v>122</v>
          </cell>
        </row>
        <row r="12">
          <cell r="C12" t="str">
            <v>Jan Stoppels</v>
          </cell>
          <cell r="Q12">
            <v>119</v>
          </cell>
        </row>
        <row r="13">
          <cell r="C13" t="str">
            <v>Geert Bos Jr</v>
          </cell>
          <cell r="Q13">
            <v>119</v>
          </cell>
        </row>
        <row r="14">
          <cell r="C14" t="str">
            <v>Eisse Bolt</v>
          </cell>
          <cell r="Q14">
            <v>118</v>
          </cell>
        </row>
        <row r="15">
          <cell r="C15" t="str">
            <v>Harm Wending</v>
          </cell>
          <cell r="Q15">
            <v>117</v>
          </cell>
        </row>
        <row r="16">
          <cell r="C16" t="str">
            <v>Ella Hilbolling</v>
          </cell>
          <cell r="Q16">
            <v>116</v>
          </cell>
        </row>
        <row r="17">
          <cell r="C17" t="str">
            <v>Rieni Boer</v>
          </cell>
          <cell r="Q17">
            <v>111</v>
          </cell>
        </row>
        <row r="18">
          <cell r="C18" t="str">
            <v>Stan van Leuven</v>
          </cell>
          <cell r="Q18">
            <v>107</v>
          </cell>
        </row>
        <row r="19">
          <cell r="C19" t="str">
            <v>Hindrik Schuur</v>
          </cell>
          <cell r="Q19">
            <v>107</v>
          </cell>
        </row>
        <row r="20">
          <cell r="C20" t="str">
            <v>Jan Weerts</v>
          </cell>
          <cell r="Q20">
            <v>103</v>
          </cell>
        </row>
        <row r="21">
          <cell r="C21" t="str">
            <v>Fred Maas</v>
          </cell>
          <cell r="Q21">
            <v>103</v>
          </cell>
        </row>
        <row r="22">
          <cell r="C22" t="str">
            <v>Francisca Baaré</v>
          </cell>
          <cell r="Q22">
            <v>102</v>
          </cell>
        </row>
        <row r="23">
          <cell r="C23" t="str">
            <v>Elzo Dijk</v>
          </cell>
          <cell r="Q23">
            <v>101</v>
          </cell>
        </row>
        <row r="24">
          <cell r="C24" t="str">
            <v>Fred Stok</v>
          </cell>
          <cell r="Q24">
            <v>100</v>
          </cell>
        </row>
        <row r="25">
          <cell r="C25" t="str">
            <v>Wijnold Broekema</v>
          </cell>
          <cell r="Q25">
            <v>100</v>
          </cell>
        </row>
        <row r="26">
          <cell r="C26" t="str">
            <v>James Thiel</v>
          </cell>
          <cell r="Q26">
            <v>96</v>
          </cell>
        </row>
        <row r="27">
          <cell r="C27" t="str">
            <v>Jurrie Ekamper</v>
          </cell>
          <cell r="Q27">
            <v>94</v>
          </cell>
        </row>
        <row r="28">
          <cell r="C28" t="str">
            <v>Roy Ziesling</v>
          </cell>
          <cell r="Q28">
            <v>94</v>
          </cell>
        </row>
        <row r="29">
          <cell r="C29" t="str">
            <v>Dieby Busselman</v>
          </cell>
          <cell r="Q29">
            <v>94</v>
          </cell>
        </row>
        <row r="30">
          <cell r="C30" t="str">
            <v>Pieter van der Poel</v>
          </cell>
          <cell r="Q30">
            <v>91</v>
          </cell>
        </row>
        <row r="31">
          <cell r="C31" t="str">
            <v>Samir Medero</v>
          </cell>
          <cell r="Q31">
            <v>91</v>
          </cell>
        </row>
        <row r="32">
          <cell r="C32" t="str">
            <v>Siep Ziesling</v>
          </cell>
          <cell r="Q32">
            <v>90</v>
          </cell>
        </row>
        <row r="33">
          <cell r="C33" t="str">
            <v>Jan Bos Senior</v>
          </cell>
          <cell r="Q33">
            <v>89</v>
          </cell>
        </row>
        <row r="34">
          <cell r="C34" t="str">
            <v>Klaas Boven</v>
          </cell>
          <cell r="Q34">
            <v>88</v>
          </cell>
        </row>
        <row r="35">
          <cell r="C35" t="str">
            <v>Louke Ploeg</v>
          </cell>
          <cell r="Q35">
            <v>87</v>
          </cell>
        </row>
        <row r="36">
          <cell r="C36" t="str">
            <v>Elzo Lubbers</v>
          </cell>
          <cell r="Q36">
            <v>86</v>
          </cell>
        </row>
        <row r="37">
          <cell r="C37" t="str">
            <v>Reint Loer</v>
          </cell>
          <cell r="Q37">
            <v>86</v>
          </cell>
        </row>
        <row r="38">
          <cell r="C38" t="str">
            <v>Jacob Geerts</v>
          </cell>
          <cell r="Q38">
            <v>83</v>
          </cell>
        </row>
        <row r="39">
          <cell r="C39" t="str">
            <v>Ronnie Kruit</v>
          </cell>
          <cell r="Q39">
            <v>81</v>
          </cell>
        </row>
        <row r="40">
          <cell r="C40" t="str">
            <v>Jans Kinds</v>
          </cell>
          <cell r="Q40">
            <v>80</v>
          </cell>
        </row>
        <row r="41">
          <cell r="C41" t="str">
            <v>Okke Kluiter</v>
          </cell>
          <cell r="Q41">
            <v>78</v>
          </cell>
        </row>
        <row r="42">
          <cell r="C42" t="str">
            <v>Dennis Lengton</v>
          </cell>
          <cell r="Q42">
            <v>78</v>
          </cell>
        </row>
        <row r="43">
          <cell r="C43" t="str">
            <v>Rikus Elzinga</v>
          </cell>
          <cell r="Q43">
            <v>76</v>
          </cell>
        </row>
        <row r="44">
          <cell r="C44" t="str">
            <v>Frans de Groot</v>
          </cell>
          <cell r="Q44">
            <v>76</v>
          </cell>
        </row>
        <row r="45">
          <cell r="C45" t="str">
            <v>Tally Siemens</v>
          </cell>
          <cell r="Q45">
            <v>72</v>
          </cell>
        </row>
        <row r="46">
          <cell r="C46" t="str">
            <v>Jan Post</v>
          </cell>
          <cell r="Q46">
            <v>71</v>
          </cell>
        </row>
        <row r="47">
          <cell r="C47" t="str">
            <v>Cor Zeeman</v>
          </cell>
          <cell r="Q47">
            <v>69</v>
          </cell>
        </row>
        <row r="48">
          <cell r="C48" t="str">
            <v>Jan Tepper</v>
          </cell>
          <cell r="Q48">
            <v>68</v>
          </cell>
        </row>
        <row r="49">
          <cell r="C49" t="str">
            <v>Ab Klok</v>
          </cell>
          <cell r="Q49">
            <v>68</v>
          </cell>
        </row>
        <row r="50">
          <cell r="C50" t="str">
            <v>Henk Kruit</v>
          </cell>
          <cell r="Q50">
            <v>65</v>
          </cell>
        </row>
        <row r="51">
          <cell r="C51" t="str">
            <v xml:space="preserve">Willem Strootman </v>
          </cell>
          <cell r="Q51">
            <v>64</v>
          </cell>
        </row>
        <row r="52">
          <cell r="C52" t="str">
            <v>Arnout Ten Have</v>
          </cell>
          <cell r="Q52">
            <v>63</v>
          </cell>
        </row>
        <row r="53">
          <cell r="C53" t="str">
            <v>Harry Hoeben</v>
          </cell>
          <cell r="Q53">
            <v>62</v>
          </cell>
        </row>
        <row r="54">
          <cell r="C54" t="str">
            <v>Joop Boven</v>
          </cell>
          <cell r="Q54">
            <v>60</v>
          </cell>
        </row>
        <row r="55">
          <cell r="C55" t="str">
            <v>Simon Welp</v>
          </cell>
          <cell r="Q55">
            <v>53</v>
          </cell>
        </row>
        <row r="56">
          <cell r="C56" t="str">
            <v>Bennie de Ruiter</v>
          </cell>
          <cell r="Q56">
            <v>51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8632-B73C-4639-A9DB-30E0036C9993}">
  <sheetPr>
    <pageSetUpPr fitToPage="1"/>
  </sheetPr>
  <dimension ref="A1:R92"/>
  <sheetViews>
    <sheetView tabSelected="1" workbookViewId="0">
      <selection activeCell="D43" sqref="D43"/>
    </sheetView>
  </sheetViews>
  <sheetFormatPr defaultRowHeight="15" x14ac:dyDescent="0.25"/>
  <cols>
    <col min="1" max="1" width="3" bestFit="1" customWidth="1"/>
    <col min="2" max="2" width="22.85546875" bestFit="1" customWidth="1"/>
    <col min="3" max="18" width="6.7109375" customWidth="1"/>
  </cols>
  <sheetData>
    <row r="1" spans="1:18" ht="29.25" x14ac:dyDescent="0.25">
      <c r="A1" s="34" t="s">
        <v>106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x14ac:dyDescent="0.25">
      <c r="A2" s="36" t="s">
        <v>0</v>
      </c>
      <c r="B2" s="37"/>
      <c r="C2" s="38" t="s">
        <v>1</v>
      </c>
      <c r="D2" s="41" t="s">
        <v>2</v>
      </c>
      <c r="E2" s="44" t="s">
        <v>3</v>
      </c>
      <c r="F2" s="41" t="s">
        <v>4</v>
      </c>
      <c r="G2" s="47" t="s">
        <v>5</v>
      </c>
      <c r="H2" s="50" t="s">
        <v>6</v>
      </c>
      <c r="I2" s="53" t="s">
        <v>7</v>
      </c>
      <c r="J2" s="56" t="s">
        <v>8</v>
      </c>
      <c r="K2" s="50" t="s">
        <v>9</v>
      </c>
      <c r="L2" s="50" t="s">
        <v>10</v>
      </c>
      <c r="M2" s="56" t="s">
        <v>11</v>
      </c>
      <c r="N2" s="50" t="s">
        <v>12</v>
      </c>
      <c r="O2" s="50" t="s">
        <v>13</v>
      </c>
      <c r="P2" s="56" t="s">
        <v>14</v>
      </c>
      <c r="Q2" s="50" t="s">
        <v>15</v>
      </c>
      <c r="R2" s="59" t="s">
        <v>16</v>
      </c>
    </row>
    <row r="3" spans="1:18" x14ac:dyDescent="0.25">
      <c r="A3" s="62" t="s">
        <v>17</v>
      </c>
      <c r="B3" s="63"/>
      <c r="C3" s="39"/>
      <c r="D3" s="42"/>
      <c r="E3" s="45"/>
      <c r="F3" s="42"/>
      <c r="G3" s="48"/>
      <c r="H3" s="51"/>
      <c r="I3" s="54"/>
      <c r="J3" s="57"/>
      <c r="K3" s="51"/>
      <c r="L3" s="51"/>
      <c r="M3" s="57"/>
      <c r="N3" s="51"/>
      <c r="O3" s="51"/>
      <c r="P3" s="57"/>
      <c r="Q3" s="51"/>
      <c r="R3" s="60"/>
    </row>
    <row r="4" spans="1:18" x14ac:dyDescent="0.25">
      <c r="A4" s="64" t="s">
        <v>18</v>
      </c>
      <c r="B4" s="65"/>
      <c r="C4" s="39"/>
      <c r="D4" s="42"/>
      <c r="E4" s="45"/>
      <c r="F4" s="42"/>
      <c r="G4" s="48"/>
      <c r="H4" s="51"/>
      <c r="I4" s="54"/>
      <c r="J4" s="57"/>
      <c r="K4" s="51"/>
      <c r="L4" s="51"/>
      <c r="M4" s="57"/>
      <c r="N4" s="51"/>
      <c r="O4" s="51"/>
      <c r="P4" s="57"/>
      <c r="Q4" s="51"/>
      <c r="R4" s="60"/>
    </row>
    <row r="5" spans="1:18" ht="45" x14ac:dyDescent="0.6">
      <c r="A5" s="66">
        <v>2023</v>
      </c>
      <c r="B5" s="67"/>
      <c r="C5" s="39"/>
      <c r="D5" s="42"/>
      <c r="E5" s="45"/>
      <c r="F5" s="42"/>
      <c r="G5" s="48"/>
      <c r="H5" s="51"/>
      <c r="I5" s="54"/>
      <c r="J5" s="57"/>
      <c r="K5" s="51"/>
      <c r="L5" s="51"/>
      <c r="M5" s="57"/>
      <c r="N5" s="51"/>
      <c r="O5" s="51"/>
      <c r="P5" s="57"/>
      <c r="Q5" s="51"/>
      <c r="R5" s="60"/>
    </row>
    <row r="6" spans="1:18" ht="26.25" x14ac:dyDescent="0.4">
      <c r="A6" s="68" t="s">
        <v>19</v>
      </c>
      <c r="B6" s="69"/>
      <c r="C6" s="40"/>
      <c r="D6" s="43"/>
      <c r="E6" s="46"/>
      <c r="F6" s="43"/>
      <c r="G6" s="49"/>
      <c r="H6" s="52"/>
      <c r="I6" s="55"/>
      <c r="J6" s="58"/>
      <c r="K6" s="52"/>
      <c r="L6" s="52"/>
      <c r="M6" s="58"/>
      <c r="N6" s="52"/>
      <c r="O6" s="52"/>
      <c r="P6" s="58"/>
      <c r="Q6" s="52"/>
      <c r="R6" s="61"/>
    </row>
    <row r="7" spans="1:18" x14ac:dyDescent="0.25">
      <c r="A7" s="1">
        <v>1</v>
      </c>
      <c r="B7" s="2" t="s">
        <v>20</v>
      </c>
      <c r="C7" s="3">
        <f>VLOOKUP(D7,'[1]Tabelen Masters'!C$4:D58,2,FALSE)</f>
        <v>0.95</v>
      </c>
      <c r="D7" s="4">
        <v>26</v>
      </c>
      <c r="E7" s="5">
        <f t="shared" ref="E7:E38" si="0">D7/25</f>
        <v>1.04</v>
      </c>
      <c r="F7" s="6">
        <v>102</v>
      </c>
      <c r="G7" s="7">
        <f t="shared" ref="G7:G38" si="1">IF(F7&lt;=1,"",10)</f>
        <v>10</v>
      </c>
      <c r="H7" s="8"/>
      <c r="I7" s="9">
        <v>127</v>
      </c>
      <c r="J7" s="7">
        <f t="shared" ref="J7:J38" si="2">IF(I7&lt;=1,"",10)</f>
        <v>10</v>
      </c>
      <c r="K7" s="9">
        <v>22</v>
      </c>
      <c r="L7" s="10">
        <f>VLOOKUP(B7,[2]Blad1!$C$2:$Q$56,15,0)</f>
        <v>141</v>
      </c>
      <c r="M7" s="11">
        <f t="shared" ref="M7:M38" si="3">IF(L7&lt;=1," ",10)</f>
        <v>10</v>
      </c>
      <c r="N7" s="9">
        <v>28</v>
      </c>
      <c r="O7" s="10">
        <v>115</v>
      </c>
      <c r="P7" s="12">
        <f t="shared" ref="P7:P38" si="4">IF(O7&lt;=1,"",10)</f>
        <v>10</v>
      </c>
      <c r="Q7" s="9"/>
      <c r="R7" s="12">
        <f t="shared" ref="R7:R38" si="5">SUM(F7:Q7)</f>
        <v>575</v>
      </c>
    </row>
    <row r="8" spans="1:18" x14ac:dyDescent="0.25">
      <c r="A8" s="1">
        <v>2</v>
      </c>
      <c r="B8" s="13" t="s">
        <v>21</v>
      </c>
      <c r="C8" s="3">
        <f>VLOOKUP(D8,'[1]Tabelen Masters'!C$4:D40,2,FALSE)</f>
        <v>1.1499999999999999</v>
      </c>
      <c r="D8" s="14">
        <v>30</v>
      </c>
      <c r="E8" s="15">
        <f t="shared" si="0"/>
        <v>1.2</v>
      </c>
      <c r="F8" s="6">
        <v>92</v>
      </c>
      <c r="G8" s="7">
        <f t="shared" si="1"/>
        <v>10</v>
      </c>
      <c r="H8" s="16"/>
      <c r="I8" s="17">
        <f>VLOOKUP(B8,[3]Blad1!$C$2:$S$54,15,0)</f>
        <v>126</v>
      </c>
      <c r="J8" s="7">
        <f t="shared" si="2"/>
        <v>10</v>
      </c>
      <c r="K8" s="18"/>
      <c r="L8" s="9">
        <v>128</v>
      </c>
      <c r="M8" s="11">
        <f t="shared" si="3"/>
        <v>10</v>
      </c>
      <c r="N8" s="18">
        <v>22</v>
      </c>
      <c r="O8" s="10">
        <f>_xlfn.XLOOKUP(B8,[4]Blad1!$C:$C,[4]Blad1!$Q:$Q,0)</f>
        <v>142</v>
      </c>
      <c r="P8" s="12">
        <f t="shared" si="4"/>
        <v>10</v>
      </c>
      <c r="Q8" s="19">
        <v>18</v>
      </c>
      <c r="R8" s="11">
        <f t="shared" si="5"/>
        <v>568</v>
      </c>
    </row>
    <row r="9" spans="1:18" x14ac:dyDescent="0.25">
      <c r="A9" s="1">
        <v>3</v>
      </c>
      <c r="B9" s="20" t="s">
        <v>22</v>
      </c>
      <c r="C9" s="3">
        <f>VLOOKUP(D9,'[1]Tabelen Masters'!C$4:D61,2,FALSE)</f>
        <v>1.25</v>
      </c>
      <c r="D9" s="21">
        <v>33</v>
      </c>
      <c r="E9" s="15">
        <f t="shared" si="0"/>
        <v>1.32</v>
      </c>
      <c r="F9" s="6">
        <v>123</v>
      </c>
      <c r="G9" s="7">
        <f t="shared" si="1"/>
        <v>10</v>
      </c>
      <c r="H9" s="22">
        <v>24</v>
      </c>
      <c r="I9" s="17">
        <f>VLOOKUP(B9,[3]Blad1!$C$2:$S$54,15,0)</f>
        <v>96</v>
      </c>
      <c r="J9" s="7">
        <f t="shared" si="2"/>
        <v>10</v>
      </c>
      <c r="K9" s="23"/>
      <c r="L9" s="10">
        <f>VLOOKUP(B9,[2]Blad1!$C$2:$Q$56,15,0)</f>
        <v>148</v>
      </c>
      <c r="M9" s="11">
        <f t="shared" si="3"/>
        <v>10</v>
      </c>
      <c r="N9" s="23"/>
      <c r="O9" s="10">
        <v>112</v>
      </c>
      <c r="P9" s="12">
        <f t="shared" si="4"/>
        <v>10</v>
      </c>
      <c r="Q9" s="23">
        <v>10</v>
      </c>
      <c r="R9" s="11">
        <f t="shared" si="5"/>
        <v>553</v>
      </c>
    </row>
    <row r="10" spans="1:18" x14ac:dyDescent="0.25">
      <c r="A10" s="1">
        <v>4</v>
      </c>
      <c r="B10" s="24" t="s">
        <v>23</v>
      </c>
      <c r="C10" s="3">
        <f>VLOOKUP(D10,'[1]Tabelen Masters'!C$4:D54,2,FALSE)</f>
        <v>1.25</v>
      </c>
      <c r="D10" s="25">
        <v>33</v>
      </c>
      <c r="E10" s="15">
        <f t="shared" si="0"/>
        <v>1.32</v>
      </c>
      <c r="F10" s="6">
        <v>125</v>
      </c>
      <c r="G10" s="7">
        <f t="shared" si="1"/>
        <v>10</v>
      </c>
      <c r="H10" s="16">
        <v>22</v>
      </c>
      <c r="I10" s="17">
        <f>VLOOKUP(B10,[3]Blad1!$C$2:$S$54,15,0)</f>
        <v>98</v>
      </c>
      <c r="J10" s="7">
        <f t="shared" si="2"/>
        <v>10</v>
      </c>
      <c r="K10" s="18"/>
      <c r="L10" s="10">
        <f>VLOOKUP(B10,[2]Blad1!$C$2:$Q$56,15,0)</f>
        <v>85</v>
      </c>
      <c r="M10" s="11">
        <f t="shared" si="3"/>
        <v>10</v>
      </c>
      <c r="N10" s="18"/>
      <c r="O10" s="10">
        <f>_xlfn.XLOOKUP(B10,[4]Blad1!$C:$C,[4]Blad1!$Q:$Q,0)</f>
        <v>135</v>
      </c>
      <c r="P10" s="12">
        <f t="shared" si="4"/>
        <v>10</v>
      </c>
      <c r="Q10" s="19">
        <v>16</v>
      </c>
      <c r="R10" s="11">
        <f t="shared" si="5"/>
        <v>521</v>
      </c>
    </row>
    <row r="11" spans="1:18" x14ac:dyDescent="0.25">
      <c r="A11" s="1">
        <v>5</v>
      </c>
      <c r="B11" s="24" t="s">
        <v>24</v>
      </c>
      <c r="C11" s="3">
        <f>VLOOKUP(D11,'[1]Tabelen Masters'!C$4:D43,2,FALSE)</f>
        <v>0.65</v>
      </c>
      <c r="D11" s="25">
        <v>22</v>
      </c>
      <c r="E11" s="15">
        <f t="shared" si="0"/>
        <v>0.88</v>
      </c>
      <c r="F11" s="6">
        <v>127</v>
      </c>
      <c r="G11" s="7">
        <f t="shared" si="1"/>
        <v>10</v>
      </c>
      <c r="H11" s="16">
        <v>12</v>
      </c>
      <c r="I11" s="17">
        <f>VLOOKUP(B11,[3]Blad1!$C$2:$S$54,15,0)</f>
        <v>100</v>
      </c>
      <c r="J11" s="7">
        <f t="shared" si="2"/>
        <v>10</v>
      </c>
      <c r="K11" s="19"/>
      <c r="L11" s="10">
        <f>VLOOKUP(B11,[2]Blad1!$C$2:$Q$56,15,0)</f>
        <v>138</v>
      </c>
      <c r="M11" s="11">
        <f t="shared" si="3"/>
        <v>10</v>
      </c>
      <c r="N11" s="19">
        <v>12</v>
      </c>
      <c r="O11" s="10">
        <f>_xlfn.XLOOKUP(B11,[4]Blad1!$C:$C,[4]Blad1!$Q:$Q,0)</f>
        <v>81</v>
      </c>
      <c r="P11" s="12">
        <f t="shared" si="4"/>
        <v>10</v>
      </c>
      <c r="Q11" s="19"/>
      <c r="R11" s="11">
        <f t="shared" si="5"/>
        <v>510</v>
      </c>
    </row>
    <row r="12" spans="1:18" x14ac:dyDescent="0.25">
      <c r="A12" s="1">
        <v>6</v>
      </c>
      <c r="B12" s="26" t="s">
        <v>25</v>
      </c>
      <c r="C12" s="3">
        <f>VLOOKUP(D12,'[1]Tabelen Masters'!C$4:D83,2,FALSE)</f>
        <v>1.05</v>
      </c>
      <c r="D12" s="25">
        <v>28</v>
      </c>
      <c r="E12" s="15">
        <f t="shared" si="0"/>
        <v>1.1200000000000001</v>
      </c>
      <c r="F12" s="6">
        <v>80</v>
      </c>
      <c r="G12" s="7">
        <f t="shared" si="1"/>
        <v>10</v>
      </c>
      <c r="H12" s="22"/>
      <c r="I12" s="17">
        <f>VLOOKUP(B12,[3]Blad1!$C$2:$S$54,15,0)</f>
        <v>118</v>
      </c>
      <c r="J12" s="7">
        <f t="shared" si="2"/>
        <v>10</v>
      </c>
      <c r="K12" s="27"/>
      <c r="L12" s="10">
        <f>VLOOKUP(B12,[2]Blad1!$C$2:$Q$56,15,0)</f>
        <v>96</v>
      </c>
      <c r="M12" s="11">
        <f t="shared" si="3"/>
        <v>10</v>
      </c>
      <c r="N12" s="28">
        <v>30</v>
      </c>
      <c r="O12" s="10">
        <v>117</v>
      </c>
      <c r="P12" s="12">
        <f t="shared" si="4"/>
        <v>10</v>
      </c>
      <c r="Q12" s="33">
        <v>28</v>
      </c>
      <c r="R12" s="11">
        <f t="shared" si="5"/>
        <v>509</v>
      </c>
    </row>
    <row r="13" spans="1:18" x14ac:dyDescent="0.25">
      <c r="A13" s="1">
        <v>7</v>
      </c>
      <c r="B13" s="24" t="s">
        <v>26</v>
      </c>
      <c r="C13" s="3">
        <f>VLOOKUP(D13,'[1]Tabelen Masters'!C$4:D48,2,FALSE)</f>
        <v>1.35</v>
      </c>
      <c r="D13" s="25">
        <v>35</v>
      </c>
      <c r="E13" s="15">
        <f t="shared" si="0"/>
        <v>1.4</v>
      </c>
      <c r="F13" s="6">
        <v>110</v>
      </c>
      <c r="G13" s="7">
        <f t="shared" si="1"/>
        <v>10</v>
      </c>
      <c r="H13" s="16">
        <v>30</v>
      </c>
      <c r="I13" s="17">
        <f>VLOOKUP(B13,[3]Blad1!$C$2:$S$54,15,0)</f>
        <v>121</v>
      </c>
      <c r="J13" s="7">
        <f t="shared" si="2"/>
        <v>10</v>
      </c>
      <c r="K13" s="19">
        <v>30</v>
      </c>
      <c r="L13" s="10">
        <f>VLOOKUP(B13,[2]Blad1!$C$2:$Q$56,15,0)</f>
        <v>84</v>
      </c>
      <c r="M13" s="11">
        <f t="shared" si="3"/>
        <v>10</v>
      </c>
      <c r="N13" s="19"/>
      <c r="O13" s="10">
        <f>_xlfn.XLOOKUP(B13,[4]Blad1!$C:$C,[4]Blad1!$Q:$Q,0)</f>
        <v>91</v>
      </c>
      <c r="P13" s="12">
        <f t="shared" si="4"/>
        <v>10</v>
      </c>
      <c r="Q13" s="19"/>
      <c r="R13" s="11">
        <f t="shared" si="5"/>
        <v>506</v>
      </c>
    </row>
    <row r="14" spans="1:18" x14ac:dyDescent="0.25">
      <c r="A14" s="1">
        <v>8</v>
      </c>
      <c r="B14" s="24" t="s">
        <v>27</v>
      </c>
      <c r="C14" s="3">
        <f>VLOOKUP(D14,'[1]Tabelen Masters'!C$4:D67,2,FALSE)</f>
        <v>1.65</v>
      </c>
      <c r="D14" s="25">
        <v>42</v>
      </c>
      <c r="E14" s="15">
        <f t="shared" si="0"/>
        <v>1.68</v>
      </c>
      <c r="F14" s="6">
        <v>125</v>
      </c>
      <c r="G14" s="7">
        <f t="shared" si="1"/>
        <v>10</v>
      </c>
      <c r="H14" s="22"/>
      <c r="I14" s="17">
        <f>VLOOKUP(B14,[3]Blad1!$C$2:$S$54,15,0)</f>
        <v>95</v>
      </c>
      <c r="J14" s="7">
        <f t="shared" si="2"/>
        <v>10</v>
      </c>
      <c r="K14" s="27"/>
      <c r="L14" s="10">
        <f>VLOOKUP(B14,[2]Blad1!$C$2:$Q$56,15,0)</f>
        <v>126</v>
      </c>
      <c r="M14" s="11">
        <f t="shared" si="3"/>
        <v>10</v>
      </c>
      <c r="N14" s="27"/>
      <c r="O14" s="10">
        <f>_xlfn.XLOOKUP(B14,[4]Blad1!$C:$C,[4]Blad1!$Q:$Q,0)</f>
        <v>94</v>
      </c>
      <c r="P14" s="12">
        <f t="shared" si="4"/>
        <v>10</v>
      </c>
      <c r="Q14" s="23"/>
      <c r="R14" s="11">
        <f t="shared" si="5"/>
        <v>480</v>
      </c>
    </row>
    <row r="15" spans="1:18" x14ac:dyDescent="0.25">
      <c r="A15" s="1">
        <v>9</v>
      </c>
      <c r="B15" s="24" t="s">
        <v>28</v>
      </c>
      <c r="C15" s="3">
        <f>VLOOKUP(D15,'[1]Tabelen Masters'!C$4:D82,2,FALSE)</f>
        <v>1.05</v>
      </c>
      <c r="D15" s="25">
        <v>28</v>
      </c>
      <c r="E15" s="15">
        <f t="shared" si="0"/>
        <v>1.1200000000000001</v>
      </c>
      <c r="F15" s="6">
        <v>126</v>
      </c>
      <c r="G15" s="7">
        <f t="shared" si="1"/>
        <v>10</v>
      </c>
      <c r="H15" s="29">
        <v>28</v>
      </c>
      <c r="I15" s="9">
        <v>115</v>
      </c>
      <c r="J15" s="7">
        <f t="shared" si="2"/>
        <v>10</v>
      </c>
      <c r="K15" s="23"/>
      <c r="L15" s="10">
        <f>VLOOKUP(B15,[2]Blad1!$C$2:$Q$56,15,0)</f>
        <v>112</v>
      </c>
      <c r="M15" s="11">
        <f t="shared" si="3"/>
        <v>10</v>
      </c>
      <c r="N15" s="23">
        <v>8</v>
      </c>
      <c r="O15" s="10">
        <f>_xlfn.XLOOKUP(B15,[4]Blad1!$C:$C,[4]Blad1!$Q:$Q,0)</f>
        <v>51</v>
      </c>
      <c r="P15" s="12">
        <f t="shared" si="4"/>
        <v>10</v>
      </c>
      <c r="Q15" s="23"/>
      <c r="R15" s="11">
        <f t="shared" si="5"/>
        <v>480</v>
      </c>
    </row>
    <row r="16" spans="1:18" x14ac:dyDescent="0.25">
      <c r="A16" s="1">
        <v>10</v>
      </c>
      <c r="B16" s="24" t="s">
        <v>29</v>
      </c>
      <c r="C16" s="3">
        <f>VLOOKUP(D16,'[1]Tabelen Masters'!C$4:D279,2,FALSE)</f>
        <v>1.55</v>
      </c>
      <c r="D16" s="25">
        <v>40</v>
      </c>
      <c r="E16" s="15">
        <f t="shared" si="0"/>
        <v>1.6</v>
      </c>
      <c r="F16" s="6">
        <v>60</v>
      </c>
      <c r="G16" s="7">
        <f t="shared" si="1"/>
        <v>10</v>
      </c>
      <c r="H16" s="16"/>
      <c r="I16" s="17">
        <f>VLOOKUP(B16,[3]Blad1!$C$2:$S$54,15,0)</f>
        <v>109</v>
      </c>
      <c r="J16" s="7">
        <f t="shared" si="2"/>
        <v>10</v>
      </c>
      <c r="K16" s="18"/>
      <c r="L16" s="10">
        <f>VLOOKUP(B16,[2]Blad1!$C$2:$Q$56,15,0)</f>
        <v>105</v>
      </c>
      <c r="M16" s="11">
        <f t="shared" si="3"/>
        <v>10</v>
      </c>
      <c r="N16" s="18">
        <v>14</v>
      </c>
      <c r="O16" s="10">
        <f>_xlfn.XLOOKUP(B16,[4]Blad1!$C:$C,[4]Blad1!$Q:$Q,0)</f>
        <v>127</v>
      </c>
      <c r="P16" s="12">
        <f t="shared" si="4"/>
        <v>10</v>
      </c>
      <c r="Q16" s="19">
        <v>14</v>
      </c>
      <c r="R16" s="11">
        <f t="shared" si="5"/>
        <v>469</v>
      </c>
    </row>
    <row r="17" spans="1:18" x14ac:dyDescent="0.25">
      <c r="A17" s="1">
        <v>11</v>
      </c>
      <c r="B17" s="24" t="s">
        <v>30</v>
      </c>
      <c r="C17" s="3">
        <f>VLOOKUP(D17,'[1]Tabelen Masters'!C$4:D66,2,FALSE)</f>
        <v>0.55000000000000004</v>
      </c>
      <c r="D17" s="25">
        <v>20</v>
      </c>
      <c r="E17" s="15">
        <f t="shared" si="0"/>
        <v>0.8</v>
      </c>
      <c r="F17" s="6">
        <v>141</v>
      </c>
      <c r="G17" s="7">
        <f t="shared" si="1"/>
        <v>10</v>
      </c>
      <c r="H17" s="22">
        <v>8</v>
      </c>
      <c r="I17" s="17">
        <f>VLOOKUP(B17,[3]Blad1!$C$2:$S$54,15,0)</f>
        <v>115</v>
      </c>
      <c r="J17" s="7">
        <f t="shared" si="2"/>
        <v>10</v>
      </c>
      <c r="K17" s="23"/>
      <c r="L17" s="10">
        <f>VLOOKUP(B17,[2]Blad1!$C$2:$Q$56,15,0)</f>
        <v>95</v>
      </c>
      <c r="M17" s="11">
        <f t="shared" si="3"/>
        <v>10</v>
      </c>
      <c r="N17" s="23"/>
      <c r="O17" s="10">
        <f>_xlfn.XLOOKUP(B17,[4]Blad1!$C:$C,[4]Blad1!$Q:$Q,0)</f>
        <v>65</v>
      </c>
      <c r="P17" s="12">
        <f t="shared" si="4"/>
        <v>10</v>
      </c>
      <c r="Q17" s="23"/>
      <c r="R17" s="11">
        <f t="shared" si="5"/>
        <v>464</v>
      </c>
    </row>
    <row r="18" spans="1:18" x14ac:dyDescent="0.25">
      <c r="A18" s="1">
        <v>12</v>
      </c>
      <c r="B18" s="24" t="s">
        <v>31</v>
      </c>
      <c r="C18" s="3">
        <f>VLOOKUP(D18,'[1]Tabelen Masters'!C$4:D55,2,FALSE)</f>
        <v>0.47</v>
      </c>
      <c r="D18" s="25">
        <v>18</v>
      </c>
      <c r="E18" s="15">
        <f t="shared" si="0"/>
        <v>0.72</v>
      </c>
      <c r="F18" s="6">
        <v>133</v>
      </c>
      <c r="G18" s="7">
        <f t="shared" si="1"/>
        <v>10</v>
      </c>
      <c r="H18" s="16">
        <v>20</v>
      </c>
      <c r="I18" s="17">
        <v>75</v>
      </c>
      <c r="J18" s="7">
        <f t="shared" si="2"/>
        <v>10</v>
      </c>
      <c r="K18" s="18"/>
      <c r="L18" s="10">
        <f>VLOOKUP(B18,[2]Blad1!$C$2:$Q$56,15,0)</f>
        <v>69</v>
      </c>
      <c r="M18" s="11">
        <f t="shared" si="3"/>
        <v>10</v>
      </c>
      <c r="N18" s="18"/>
      <c r="O18" s="10">
        <v>123</v>
      </c>
      <c r="P18" s="12">
        <f t="shared" si="4"/>
        <v>10</v>
      </c>
      <c r="Q18" s="19"/>
      <c r="R18" s="11">
        <f t="shared" si="5"/>
        <v>460</v>
      </c>
    </row>
    <row r="19" spans="1:18" x14ac:dyDescent="0.25">
      <c r="A19" s="1">
        <v>13</v>
      </c>
      <c r="B19" s="24" t="s">
        <v>32</v>
      </c>
      <c r="C19" s="3">
        <f>VLOOKUP(D19,'[1]Tabelen Masters'!C$4:D37,2,FALSE)</f>
        <v>0.95</v>
      </c>
      <c r="D19" s="25">
        <v>26</v>
      </c>
      <c r="E19" s="15">
        <f t="shared" si="0"/>
        <v>1.04</v>
      </c>
      <c r="F19" s="6">
        <v>112</v>
      </c>
      <c r="G19" s="7">
        <f t="shared" si="1"/>
        <v>10</v>
      </c>
      <c r="H19" s="29">
        <v>26</v>
      </c>
      <c r="I19" s="17">
        <f>VLOOKUP(B19,[3]Blad1!$C$2:$S$54,15,0)</f>
        <v>88</v>
      </c>
      <c r="J19" s="7">
        <f t="shared" si="2"/>
        <v>10</v>
      </c>
      <c r="K19" s="19"/>
      <c r="L19" s="10">
        <f>VLOOKUP(B19,[2]Blad1!$C$2:$Q$56,15,0)</f>
        <v>88</v>
      </c>
      <c r="M19" s="11">
        <f t="shared" si="3"/>
        <v>10</v>
      </c>
      <c r="N19" s="19"/>
      <c r="O19" s="10">
        <f>_xlfn.XLOOKUP(B19,[4]Blad1!$C:$C,[4]Blad1!$Q:$Q,0)</f>
        <v>103</v>
      </c>
      <c r="P19" s="12">
        <f t="shared" si="4"/>
        <v>10</v>
      </c>
      <c r="Q19" s="19"/>
      <c r="R19" s="11">
        <f t="shared" si="5"/>
        <v>457</v>
      </c>
    </row>
    <row r="20" spans="1:18" x14ac:dyDescent="0.25">
      <c r="A20" s="1">
        <v>14</v>
      </c>
      <c r="B20" s="26" t="s">
        <v>33</v>
      </c>
      <c r="C20" s="3">
        <f>VLOOKUP(D20,'[1]Tabelen Masters'!C$4:D68,2,FALSE)</f>
        <v>1.1499999999999999</v>
      </c>
      <c r="D20" s="25">
        <v>30</v>
      </c>
      <c r="E20" s="15">
        <f t="shared" si="0"/>
        <v>1.2</v>
      </c>
      <c r="F20" s="6">
        <v>108</v>
      </c>
      <c r="G20" s="7">
        <f t="shared" si="1"/>
        <v>10</v>
      </c>
      <c r="H20" s="22">
        <v>14</v>
      </c>
      <c r="I20" s="9">
        <v>120</v>
      </c>
      <c r="J20" s="7">
        <f t="shared" si="2"/>
        <v>10</v>
      </c>
      <c r="K20" s="27">
        <v>26</v>
      </c>
      <c r="L20" s="10">
        <f>VLOOKUP(B20,[2]Blad1!$C$2:$Q$56,15,0)</f>
        <v>80</v>
      </c>
      <c r="M20" s="11">
        <f t="shared" si="3"/>
        <v>10</v>
      </c>
      <c r="N20" s="27"/>
      <c r="O20" s="10">
        <f>_xlfn.XLOOKUP(B20,[4]Blad1!$C:$C,[4]Blad1!$Q:$Q,0)</f>
        <v>68</v>
      </c>
      <c r="P20" s="12">
        <f t="shared" si="4"/>
        <v>10</v>
      </c>
      <c r="Q20" s="23"/>
      <c r="R20" s="11">
        <f t="shared" si="5"/>
        <v>456</v>
      </c>
    </row>
    <row r="21" spans="1:18" x14ac:dyDescent="0.25">
      <c r="A21" s="1">
        <v>15</v>
      </c>
      <c r="B21" s="24" t="s">
        <v>34</v>
      </c>
      <c r="C21" s="3">
        <f>VLOOKUP(D21,'[1]Tabelen Masters'!C$4:D56,2,FALSE)</f>
        <v>1.35</v>
      </c>
      <c r="D21" s="25">
        <v>35</v>
      </c>
      <c r="E21" s="15">
        <f t="shared" si="0"/>
        <v>1.4</v>
      </c>
      <c r="F21" s="6">
        <v>83</v>
      </c>
      <c r="G21" s="7">
        <f t="shared" si="1"/>
        <v>10</v>
      </c>
      <c r="H21" s="16"/>
      <c r="I21" s="17">
        <f>VLOOKUP(B21,[3]Blad1!$C$2:$S$54,15,0)</f>
        <v>122</v>
      </c>
      <c r="J21" s="7">
        <f t="shared" si="2"/>
        <v>10</v>
      </c>
      <c r="K21" s="19">
        <v>16</v>
      </c>
      <c r="L21" s="10">
        <f>VLOOKUP(B21,[2]Blad1!$C$2:$Q$56,15,0)</f>
        <v>92</v>
      </c>
      <c r="M21" s="11">
        <f t="shared" si="3"/>
        <v>10</v>
      </c>
      <c r="N21" s="19"/>
      <c r="O21" s="10">
        <f>_xlfn.XLOOKUP(B21,[4]Blad1!$C:$C,[4]Blad1!$Q:$Q,0)</f>
        <v>100</v>
      </c>
      <c r="P21" s="12">
        <f t="shared" si="4"/>
        <v>10</v>
      </c>
      <c r="Q21" s="19"/>
      <c r="R21" s="11">
        <f t="shared" si="5"/>
        <v>453</v>
      </c>
    </row>
    <row r="22" spans="1:18" x14ac:dyDescent="0.25">
      <c r="A22" s="1">
        <v>16</v>
      </c>
      <c r="B22" s="24" t="s">
        <v>35</v>
      </c>
      <c r="C22" s="3">
        <f>VLOOKUP(D22,'[1]Tabelen Masters'!C$4:D38,2,FALSE)</f>
        <v>1.05</v>
      </c>
      <c r="D22" s="25">
        <v>28</v>
      </c>
      <c r="E22" s="15">
        <f t="shared" si="0"/>
        <v>1.1200000000000001</v>
      </c>
      <c r="F22" s="6">
        <v>105</v>
      </c>
      <c r="G22" s="7">
        <f t="shared" si="1"/>
        <v>10</v>
      </c>
      <c r="H22" s="16">
        <v>10</v>
      </c>
      <c r="I22" s="17">
        <f>VLOOKUP(B22,[3]Blad1!$C$2:$S$54,15,0)</f>
        <v>101</v>
      </c>
      <c r="J22" s="7">
        <f t="shared" si="2"/>
        <v>10</v>
      </c>
      <c r="K22" s="18"/>
      <c r="L22" s="10">
        <f>VLOOKUP(B22,[2]Blad1!$C$2:$Q$56,15,0)</f>
        <v>92</v>
      </c>
      <c r="M22" s="11">
        <f t="shared" si="3"/>
        <v>10</v>
      </c>
      <c r="N22" s="18"/>
      <c r="O22" s="10">
        <f>_xlfn.XLOOKUP(B22,[4]Blad1!$C:$C,[4]Blad1!$Q:$Q,0)</f>
        <v>103</v>
      </c>
      <c r="P22" s="12">
        <f t="shared" si="4"/>
        <v>10</v>
      </c>
      <c r="Q22" s="19"/>
      <c r="R22" s="11">
        <f t="shared" si="5"/>
        <v>451</v>
      </c>
    </row>
    <row r="23" spans="1:18" x14ac:dyDescent="0.25">
      <c r="A23" s="1">
        <v>17</v>
      </c>
      <c r="B23" s="24" t="s">
        <v>36</v>
      </c>
      <c r="C23" s="3">
        <f>VLOOKUP(D23,'[1]Tabelen Masters'!C$4:D46,2,FALSE)</f>
        <v>0.75</v>
      </c>
      <c r="D23" s="25">
        <v>23</v>
      </c>
      <c r="E23" s="15">
        <f t="shared" si="0"/>
        <v>0.92</v>
      </c>
      <c r="F23" s="6">
        <v>86</v>
      </c>
      <c r="G23" s="7">
        <f t="shared" si="1"/>
        <v>10</v>
      </c>
      <c r="H23" s="16"/>
      <c r="I23" s="17">
        <f>VLOOKUP(B23,[3]Blad1!$C$2:$S$54,15,0)</f>
        <v>134</v>
      </c>
      <c r="J23" s="7">
        <f t="shared" si="2"/>
        <v>10</v>
      </c>
      <c r="K23" s="19">
        <v>24</v>
      </c>
      <c r="L23" s="10">
        <f>VLOOKUP(B23,[2]Blad1!$C$2:$Q$56,15,0)</f>
        <v>94</v>
      </c>
      <c r="M23" s="11">
        <f t="shared" si="3"/>
        <v>10</v>
      </c>
      <c r="N23" s="19"/>
      <c r="O23" s="10">
        <f>_xlfn.XLOOKUP(B23,[4]Blad1!$C:$C,[4]Blad1!$Q:$Q,0)</f>
        <v>72</v>
      </c>
      <c r="P23" s="12">
        <f t="shared" si="4"/>
        <v>10</v>
      </c>
      <c r="Q23" s="19"/>
      <c r="R23" s="11">
        <f t="shared" si="5"/>
        <v>450</v>
      </c>
    </row>
    <row r="24" spans="1:18" x14ac:dyDescent="0.25">
      <c r="A24" s="1">
        <v>18</v>
      </c>
      <c r="B24" s="24" t="s">
        <v>37</v>
      </c>
      <c r="C24" s="3">
        <f>VLOOKUP(D24,'[1]Tabelen Masters'!C$4:D278,2,FALSE)</f>
        <v>0.75</v>
      </c>
      <c r="D24" s="25">
        <v>23</v>
      </c>
      <c r="E24" s="15">
        <f t="shared" si="0"/>
        <v>0.92</v>
      </c>
      <c r="F24" s="6">
        <v>76</v>
      </c>
      <c r="G24" s="7">
        <f t="shared" si="1"/>
        <v>10</v>
      </c>
      <c r="H24" s="16"/>
      <c r="I24" s="17">
        <v>127</v>
      </c>
      <c r="J24" s="7">
        <f t="shared" si="2"/>
        <v>10</v>
      </c>
      <c r="K24" s="18">
        <v>20</v>
      </c>
      <c r="L24" s="10">
        <f>VLOOKUP(B24,[2]Blad1!$C$2:$Q$56,15,0)</f>
        <v>95</v>
      </c>
      <c r="M24" s="11">
        <f t="shared" si="3"/>
        <v>10</v>
      </c>
      <c r="N24" s="18"/>
      <c r="O24" s="10">
        <f>_xlfn.XLOOKUP(B24,[4]Blad1!$C:$C,[4]Blad1!$Q:$Q,0)</f>
        <v>89</v>
      </c>
      <c r="P24" s="12">
        <f t="shared" si="4"/>
        <v>10</v>
      </c>
      <c r="Q24" s="19"/>
      <c r="R24" s="11">
        <f t="shared" si="5"/>
        <v>447</v>
      </c>
    </row>
    <row r="25" spans="1:18" x14ac:dyDescent="0.25">
      <c r="A25" s="1">
        <v>19</v>
      </c>
      <c r="B25" s="24" t="s">
        <v>38</v>
      </c>
      <c r="C25" s="3">
        <f>VLOOKUP(D25,'[1]Tabelen Masters'!C$4:D45,2,FALSE)</f>
        <v>1.45</v>
      </c>
      <c r="D25" s="25">
        <v>38</v>
      </c>
      <c r="E25" s="15">
        <f t="shared" si="0"/>
        <v>1.52</v>
      </c>
      <c r="F25" s="6">
        <v>101</v>
      </c>
      <c r="G25" s="7">
        <f t="shared" si="1"/>
        <v>10</v>
      </c>
      <c r="H25" s="16"/>
      <c r="I25" s="17">
        <f>VLOOKUP(B25,[3]Blad1!$C$2:$S$54,15,0)</f>
        <v>131</v>
      </c>
      <c r="J25" s="7">
        <f t="shared" si="2"/>
        <v>10</v>
      </c>
      <c r="K25" s="19">
        <v>12</v>
      </c>
      <c r="L25" s="10">
        <f>VLOOKUP(B25,[2]Blad1!$C$2:$Q$56,15,0)</f>
        <v>88</v>
      </c>
      <c r="M25" s="11">
        <f t="shared" si="3"/>
        <v>10</v>
      </c>
      <c r="N25" s="19"/>
      <c r="O25" s="10">
        <f>_xlfn.XLOOKUP(B25,[4]Blad1!$C:$C,[4]Blad1!$Q:$Q,0)</f>
        <v>68</v>
      </c>
      <c r="P25" s="12">
        <f t="shared" si="4"/>
        <v>10</v>
      </c>
      <c r="Q25" s="19"/>
      <c r="R25" s="11">
        <f t="shared" si="5"/>
        <v>440</v>
      </c>
    </row>
    <row r="26" spans="1:18" x14ac:dyDescent="0.25">
      <c r="A26" s="1">
        <v>20</v>
      </c>
      <c r="B26" s="24" t="s">
        <v>39</v>
      </c>
      <c r="C26" s="3">
        <f>VLOOKUP(D26,'[1]Tabelen Masters'!C$4:D86,2,FALSE)</f>
        <v>1.1499999999999999</v>
      </c>
      <c r="D26" s="25">
        <v>30</v>
      </c>
      <c r="E26" s="15">
        <f t="shared" si="0"/>
        <v>1.2</v>
      </c>
      <c r="F26" s="6">
        <v>113</v>
      </c>
      <c r="G26" s="7">
        <f t="shared" si="1"/>
        <v>10</v>
      </c>
      <c r="H26" s="22">
        <v>18</v>
      </c>
      <c r="I26" s="17">
        <f>VLOOKUP(B26,[3]Blad1!$C$2:$S$54,15,0)</f>
        <v>83</v>
      </c>
      <c r="J26" s="7">
        <f t="shared" si="2"/>
        <v>10</v>
      </c>
      <c r="K26" s="27"/>
      <c r="L26" s="10">
        <f>VLOOKUP(B26,[2]Blad1!$C$2:$Q$56,15,0)</f>
        <v>86</v>
      </c>
      <c r="M26" s="11">
        <f t="shared" si="3"/>
        <v>10</v>
      </c>
      <c r="N26" s="27"/>
      <c r="O26" s="10">
        <f>_xlfn.XLOOKUP(B26,[4]Blad1!$C:$C,[4]Blad1!$Q:$Q,0)</f>
        <v>96</v>
      </c>
      <c r="P26" s="12">
        <f t="shared" si="4"/>
        <v>10</v>
      </c>
      <c r="Q26" s="23"/>
      <c r="R26" s="11">
        <f t="shared" si="5"/>
        <v>436</v>
      </c>
    </row>
    <row r="27" spans="1:18" x14ac:dyDescent="0.25">
      <c r="A27" s="1">
        <v>21</v>
      </c>
      <c r="B27" s="24" t="s">
        <v>40</v>
      </c>
      <c r="C27" s="3">
        <f>VLOOKUP(D27,'[1]Tabelen Masters'!C$4:D42,2,FALSE)</f>
        <v>1.25</v>
      </c>
      <c r="D27" s="25">
        <v>33</v>
      </c>
      <c r="E27" s="15">
        <f t="shared" si="0"/>
        <v>1.32</v>
      </c>
      <c r="F27" s="6">
        <v>74</v>
      </c>
      <c r="G27" s="7">
        <f t="shared" si="1"/>
        <v>10</v>
      </c>
      <c r="H27" s="16"/>
      <c r="I27" s="17">
        <f>VLOOKUP(B27,[3]Blad1!$C$2:$S$54,15,0)</f>
        <v>83</v>
      </c>
      <c r="J27" s="7">
        <f t="shared" si="2"/>
        <v>10</v>
      </c>
      <c r="K27" s="19"/>
      <c r="L27" s="10">
        <f>VLOOKUP(B27,[2]Blad1!$C$2:$Q$56,15,0)</f>
        <v>95</v>
      </c>
      <c r="M27" s="11">
        <f t="shared" si="3"/>
        <v>10</v>
      </c>
      <c r="N27" s="19"/>
      <c r="O27" s="10">
        <f>_xlfn.XLOOKUP(B27,[4]Blad1!$C:$C,[4]Blad1!$Q:$Q,0)</f>
        <v>107</v>
      </c>
      <c r="P27" s="12">
        <f t="shared" si="4"/>
        <v>10</v>
      </c>
      <c r="Q27" s="19">
        <v>24</v>
      </c>
      <c r="R27" s="11">
        <f t="shared" si="5"/>
        <v>423</v>
      </c>
    </row>
    <row r="28" spans="1:18" x14ac:dyDescent="0.25">
      <c r="A28" s="1">
        <v>22</v>
      </c>
      <c r="B28" s="24" t="s">
        <v>41</v>
      </c>
      <c r="C28" s="3">
        <f>VLOOKUP(D28,'[1]Tabelen Masters'!C$4:D276,2,FALSE)</f>
        <v>1.55</v>
      </c>
      <c r="D28" s="25">
        <v>40</v>
      </c>
      <c r="E28" s="15">
        <f t="shared" si="0"/>
        <v>1.6</v>
      </c>
      <c r="F28" s="6">
        <v>91</v>
      </c>
      <c r="G28" s="7">
        <f t="shared" si="1"/>
        <v>10</v>
      </c>
      <c r="H28" s="16"/>
      <c r="I28" s="17">
        <f>VLOOKUP(B28,[3]Blad1!$C$2:$S$54,15,0)</f>
        <v>88</v>
      </c>
      <c r="J28" s="7">
        <f t="shared" si="2"/>
        <v>10</v>
      </c>
      <c r="K28" s="18"/>
      <c r="L28" s="10">
        <f>VLOOKUP(B28,[2]Blad1!$C$2:$Q$56,15,0)</f>
        <v>110</v>
      </c>
      <c r="M28" s="11">
        <f t="shared" si="3"/>
        <v>10</v>
      </c>
      <c r="N28" s="18"/>
      <c r="O28" s="10">
        <f>_xlfn.XLOOKUP(B28,[4]Blad1!$C:$C,[4]Blad1!$Q:$Q,0)</f>
        <v>88</v>
      </c>
      <c r="P28" s="12">
        <f t="shared" si="4"/>
        <v>10</v>
      </c>
      <c r="Q28" s="19"/>
      <c r="R28" s="11">
        <f t="shared" si="5"/>
        <v>417</v>
      </c>
    </row>
    <row r="29" spans="1:18" x14ac:dyDescent="0.25">
      <c r="A29" s="1">
        <v>23</v>
      </c>
      <c r="B29" s="24" t="s">
        <v>42</v>
      </c>
      <c r="C29" s="3">
        <f>VLOOKUP(D29,'[1]Tabelen Masters'!C$4:D76,2,FALSE)</f>
        <v>0.85</v>
      </c>
      <c r="D29" s="25">
        <v>25</v>
      </c>
      <c r="E29" s="15">
        <f t="shared" si="0"/>
        <v>1</v>
      </c>
      <c r="F29" s="6">
        <v>116</v>
      </c>
      <c r="G29" s="7">
        <f t="shared" si="1"/>
        <v>10</v>
      </c>
      <c r="H29" s="22">
        <v>16</v>
      </c>
      <c r="I29" s="17">
        <f>VLOOKUP(B29,[3]Blad1!$C$2:$S$54,15,0)</f>
        <v>62</v>
      </c>
      <c r="J29" s="7">
        <f t="shared" si="2"/>
        <v>10</v>
      </c>
      <c r="K29" s="23"/>
      <c r="L29" s="10">
        <f>VLOOKUP(B29,[2]Blad1!$C$2:$Q$56,15,0)</f>
        <v>103</v>
      </c>
      <c r="M29" s="11">
        <f t="shared" si="3"/>
        <v>10</v>
      </c>
      <c r="N29" s="23"/>
      <c r="O29" s="10">
        <f>_xlfn.XLOOKUP(B29,[4]Blad1!$C:$C,[4]Blad1!$Q:$Q,0)</f>
        <v>78</v>
      </c>
      <c r="P29" s="12">
        <f t="shared" si="4"/>
        <v>10</v>
      </c>
      <c r="Q29" s="23"/>
      <c r="R29" s="11">
        <f t="shared" si="5"/>
        <v>415</v>
      </c>
    </row>
    <row r="30" spans="1:18" x14ac:dyDescent="0.25">
      <c r="A30" s="1">
        <v>24</v>
      </c>
      <c r="B30" s="24" t="s">
        <v>43</v>
      </c>
      <c r="C30" s="3">
        <f>VLOOKUP(D30,'[1]Tabelen Masters'!C$4:D53,2,FALSE)</f>
        <v>1.45</v>
      </c>
      <c r="D30" s="25">
        <v>38</v>
      </c>
      <c r="E30" s="15">
        <f t="shared" si="0"/>
        <v>1.52</v>
      </c>
      <c r="F30" s="6">
        <v>62</v>
      </c>
      <c r="G30" s="7">
        <f t="shared" si="1"/>
        <v>10</v>
      </c>
      <c r="H30" s="16"/>
      <c r="I30" s="17">
        <v>84</v>
      </c>
      <c r="J30" s="7">
        <f t="shared" si="2"/>
        <v>10</v>
      </c>
      <c r="K30" s="18"/>
      <c r="L30" s="10">
        <f>VLOOKUP(B30,[2]Blad1!$C$2:$Q$56,15,0)</f>
        <v>82</v>
      </c>
      <c r="M30" s="11">
        <f t="shared" si="3"/>
        <v>10</v>
      </c>
      <c r="N30" s="18"/>
      <c r="O30" s="10">
        <f>_xlfn.XLOOKUP(B30,[4]Blad1!$C:$C,[4]Blad1!$Q:$Q,0)</f>
        <v>118</v>
      </c>
      <c r="P30" s="12">
        <f t="shared" si="4"/>
        <v>10</v>
      </c>
      <c r="Q30" s="19">
        <v>22</v>
      </c>
      <c r="R30" s="11">
        <f t="shared" si="5"/>
        <v>408</v>
      </c>
    </row>
    <row r="31" spans="1:18" x14ac:dyDescent="0.25">
      <c r="A31" s="1">
        <v>25</v>
      </c>
      <c r="B31" s="24" t="s">
        <v>44</v>
      </c>
      <c r="C31" s="3">
        <f>VLOOKUP(D31,'[1]Tabelen Masters'!C$4:D59,2,FALSE)</f>
        <v>1.25</v>
      </c>
      <c r="D31" s="25">
        <v>33</v>
      </c>
      <c r="E31" s="15">
        <f t="shared" si="0"/>
        <v>1.32</v>
      </c>
      <c r="F31" s="6">
        <v>55</v>
      </c>
      <c r="G31" s="7">
        <f t="shared" si="1"/>
        <v>10</v>
      </c>
      <c r="H31" s="22"/>
      <c r="I31" s="17">
        <f>VLOOKUP(B31,[3]Blad1!$C$2:$S$54,15,0)</f>
        <v>121</v>
      </c>
      <c r="J31" s="7">
        <f t="shared" si="2"/>
        <v>10</v>
      </c>
      <c r="K31" s="23">
        <v>14</v>
      </c>
      <c r="L31" s="10">
        <f>VLOOKUP(B31,[2]Blad1!$C$2:$Q$56,15,0)</f>
        <v>84</v>
      </c>
      <c r="M31" s="11">
        <f t="shared" si="3"/>
        <v>10</v>
      </c>
      <c r="N31" s="23"/>
      <c r="O31" s="10">
        <f>_xlfn.XLOOKUP(B31,[4]Blad1!$C:$C,[4]Blad1!$Q:$Q,0)</f>
        <v>86</v>
      </c>
      <c r="P31" s="12">
        <f t="shared" si="4"/>
        <v>10</v>
      </c>
      <c r="Q31" s="23"/>
      <c r="R31" s="11">
        <f t="shared" si="5"/>
        <v>400</v>
      </c>
    </row>
    <row r="32" spans="1:18" x14ac:dyDescent="0.25">
      <c r="A32" s="1">
        <v>26</v>
      </c>
      <c r="B32" s="24" t="s">
        <v>45</v>
      </c>
      <c r="C32" s="3">
        <f>VLOOKUP(D32,'[1]Tabelen Masters'!C$4:D87,2,FALSE)</f>
        <v>0.75</v>
      </c>
      <c r="D32" s="25">
        <v>23</v>
      </c>
      <c r="E32" s="15">
        <f t="shared" si="0"/>
        <v>0.92</v>
      </c>
      <c r="F32" s="6">
        <v>95</v>
      </c>
      <c r="G32" s="7">
        <f t="shared" si="1"/>
        <v>10</v>
      </c>
      <c r="H32" s="22"/>
      <c r="I32" s="17">
        <f>VLOOKUP(B32,[3]Blad1!$C$2:$S$54,15,0)</f>
        <v>93</v>
      </c>
      <c r="J32" s="7">
        <f t="shared" si="2"/>
        <v>10</v>
      </c>
      <c r="K32" s="27"/>
      <c r="L32" s="10">
        <f>VLOOKUP(B32,[2]Blad1!$C$2:$Q$56,15,0)</f>
        <v>78</v>
      </c>
      <c r="M32" s="11">
        <f t="shared" si="3"/>
        <v>10</v>
      </c>
      <c r="N32" s="27"/>
      <c r="O32" s="10">
        <f>_xlfn.XLOOKUP(B32,[4]Blad1!$C:$C,[4]Blad1!$Q:$Q,0)</f>
        <v>91</v>
      </c>
      <c r="P32" s="12">
        <f t="shared" si="4"/>
        <v>10</v>
      </c>
      <c r="Q32" s="23"/>
      <c r="R32" s="11">
        <f t="shared" si="5"/>
        <v>397</v>
      </c>
    </row>
    <row r="33" spans="1:18" x14ac:dyDescent="0.25">
      <c r="A33" s="1">
        <v>27</v>
      </c>
      <c r="B33" s="24" t="s">
        <v>46</v>
      </c>
      <c r="C33" s="3">
        <f>VLOOKUP(D33,'[1]Tabelen Masters'!C$4:D80,2,FALSE)</f>
        <v>0.85</v>
      </c>
      <c r="D33" s="25">
        <v>25</v>
      </c>
      <c r="E33" s="15">
        <f t="shared" si="0"/>
        <v>1</v>
      </c>
      <c r="F33" s="6">
        <v>96</v>
      </c>
      <c r="G33" s="7">
        <f t="shared" si="1"/>
        <v>10</v>
      </c>
      <c r="H33" s="22"/>
      <c r="I33" s="17">
        <f>VLOOKUP(B33,[3]Blad1!$C$2:$S$54,15,0)</f>
        <v>101</v>
      </c>
      <c r="J33" s="7">
        <f t="shared" si="2"/>
        <v>10</v>
      </c>
      <c r="K33" s="23"/>
      <c r="L33" s="10">
        <f>VLOOKUP(B33,[2]Blad1!$C$2:$Q$56,15,0)</f>
        <v>78</v>
      </c>
      <c r="M33" s="11">
        <f t="shared" si="3"/>
        <v>10</v>
      </c>
      <c r="N33" s="23"/>
      <c r="O33" s="10">
        <f>_xlfn.XLOOKUP(B33,[4]Blad1!$C:$C,[4]Blad1!$Q:$Q,0)</f>
        <v>76</v>
      </c>
      <c r="P33" s="12">
        <f t="shared" si="4"/>
        <v>10</v>
      </c>
      <c r="Q33" s="23"/>
      <c r="R33" s="11">
        <f t="shared" si="5"/>
        <v>391</v>
      </c>
    </row>
    <row r="34" spans="1:18" x14ac:dyDescent="0.25">
      <c r="A34" s="1">
        <v>28</v>
      </c>
      <c r="B34" s="24" t="s">
        <v>47</v>
      </c>
      <c r="C34" s="3">
        <f>VLOOKUP(D34,'[1]Tabelen Masters'!C$4:D62,2,FALSE)</f>
        <v>1.1499999999999999</v>
      </c>
      <c r="D34" s="25">
        <v>30</v>
      </c>
      <c r="E34" s="15">
        <f t="shared" si="0"/>
        <v>1.2</v>
      </c>
      <c r="F34" s="6">
        <v>95</v>
      </c>
      <c r="G34" s="7">
        <f t="shared" si="1"/>
        <v>10</v>
      </c>
      <c r="H34" s="22"/>
      <c r="I34" s="17">
        <f>VLOOKUP(B34,[3]Blad1!$C$2:$S$54,15,0)</f>
        <v>68</v>
      </c>
      <c r="J34" s="7">
        <f t="shared" si="2"/>
        <v>10</v>
      </c>
      <c r="K34" s="27"/>
      <c r="L34" s="10">
        <f>VLOOKUP(B34,[2]Blad1!$C$2:$Q$56,15,0)</f>
        <v>76</v>
      </c>
      <c r="M34" s="11">
        <f t="shared" si="3"/>
        <v>10</v>
      </c>
      <c r="N34" s="27"/>
      <c r="O34" s="10">
        <f>_xlfn.XLOOKUP(B34,[4]Blad1!$C:$C,[4]Blad1!$Q:$Q,0)</f>
        <v>100</v>
      </c>
      <c r="P34" s="12">
        <f t="shared" si="4"/>
        <v>10</v>
      </c>
      <c r="Q34" s="23"/>
      <c r="R34" s="11">
        <f t="shared" si="5"/>
        <v>379</v>
      </c>
    </row>
    <row r="35" spans="1:18" x14ac:dyDescent="0.25">
      <c r="A35" s="1">
        <v>29</v>
      </c>
      <c r="B35" s="24" t="s">
        <v>48</v>
      </c>
      <c r="C35" s="3">
        <f>VLOOKUP(D35,'[1]Tabelen Masters'!C$4:D50,2,FALSE)</f>
        <v>1.25</v>
      </c>
      <c r="D35" s="25">
        <v>33</v>
      </c>
      <c r="E35" s="15">
        <f t="shared" si="0"/>
        <v>1.32</v>
      </c>
      <c r="F35" s="6">
        <v>94</v>
      </c>
      <c r="G35" s="7">
        <f t="shared" si="1"/>
        <v>10</v>
      </c>
      <c r="H35" s="16"/>
      <c r="I35" s="17">
        <v>62</v>
      </c>
      <c r="J35" s="7">
        <f t="shared" si="2"/>
        <v>10</v>
      </c>
      <c r="K35" s="19"/>
      <c r="L35" s="10">
        <f>VLOOKUP(B35,[2]Blad1!$C$2:$Q$56,15,0)</f>
        <v>80</v>
      </c>
      <c r="M35" s="11">
        <f t="shared" si="3"/>
        <v>10</v>
      </c>
      <c r="N35" s="19"/>
      <c r="O35" s="10">
        <f>_xlfn.XLOOKUP(B35,[4]Blad1!$C:$C,[4]Blad1!$Q:$Q,0)</f>
        <v>101</v>
      </c>
      <c r="P35" s="12">
        <f t="shared" si="4"/>
        <v>10</v>
      </c>
      <c r="Q35" s="19"/>
      <c r="R35" s="11">
        <f t="shared" si="5"/>
        <v>377</v>
      </c>
    </row>
    <row r="36" spans="1:18" x14ac:dyDescent="0.25">
      <c r="A36" s="1">
        <v>30</v>
      </c>
      <c r="B36" s="24" t="s">
        <v>49</v>
      </c>
      <c r="C36" s="3">
        <f>VLOOKUP(D36,'[1]Tabelen Masters'!C$4:D277,2,FALSE)</f>
        <v>1.45</v>
      </c>
      <c r="D36" s="25">
        <v>38</v>
      </c>
      <c r="E36" s="15">
        <f t="shared" si="0"/>
        <v>1.52</v>
      </c>
      <c r="F36" s="6">
        <v>78</v>
      </c>
      <c r="G36" s="7">
        <f t="shared" si="1"/>
        <v>10</v>
      </c>
      <c r="H36" s="16"/>
      <c r="I36" s="17">
        <f>VLOOKUP(B36,[3]Blad1!$C$2:$S$54,15,0)</f>
        <v>82</v>
      </c>
      <c r="J36" s="7">
        <f t="shared" si="2"/>
        <v>10</v>
      </c>
      <c r="K36" s="18"/>
      <c r="L36" s="10">
        <f>VLOOKUP(B36,[2]Blad1!$C$2:$Q$56,15,0)</f>
        <v>73</v>
      </c>
      <c r="M36" s="11">
        <f t="shared" si="3"/>
        <v>10</v>
      </c>
      <c r="N36" s="18"/>
      <c r="O36" s="10">
        <f>_xlfn.XLOOKUP(B36,[4]Blad1!$C:$C,[4]Blad1!$Q:$Q,0)</f>
        <v>90</v>
      </c>
      <c r="P36" s="12">
        <f t="shared" si="4"/>
        <v>10</v>
      </c>
      <c r="Q36" s="19"/>
      <c r="R36" s="11">
        <f t="shared" si="5"/>
        <v>363</v>
      </c>
    </row>
    <row r="37" spans="1:18" x14ac:dyDescent="0.25">
      <c r="A37" s="1">
        <v>31</v>
      </c>
      <c r="B37" s="24" t="s">
        <v>50</v>
      </c>
      <c r="C37" s="3">
        <f>VLOOKUP(D37,'[1]Tabelen Masters'!C$4:D44,2,FALSE)</f>
        <v>0.65</v>
      </c>
      <c r="D37" s="25">
        <v>22</v>
      </c>
      <c r="E37" s="15">
        <f t="shared" si="0"/>
        <v>0.88</v>
      </c>
      <c r="F37" s="6">
        <v>65</v>
      </c>
      <c r="G37" s="7">
        <f t="shared" si="1"/>
        <v>10</v>
      </c>
      <c r="H37" s="16"/>
      <c r="I37" s="17">
        <f>VLOOKUP(B37,[3]Blad1!$C$2:$S$54,15,0)</f>
        <v>66</v>
      </c>
      <c r="J37" s="7">
        <f t="shared" si="2"/>
        <v>10</v>
      </c>
      <c r="K37" s="19"/>
      <c r="L37" s="10">
        <f>VLOOKUP(B37,[2]Blad1!$C$2:$Q$56,15,0)</f>
        <v>102</v>
      </c>
      <c r="M37" s="11">
        <f t="shared" si="3"/>
        <v>10</v>
      </c>
      <c r="N37" s="19">
        <v>16</v>
      </c>
      <c r="O37" s="10">
        <f>_xlfn.XLOOKUP(B37,[4]Blad1!$C:$C,[4]Blad1!$Q:$Q,0)</f>
        <v>71</v>
      </c>
      <c r="P37" s="12">
        <f t="shared" si="4"/>
        <v>10</v>
      </c>
      <c r="Q37" s="19"/>
      <c r="R37" s="11">
        <f t="shared" si="5"/>
        <v>360</v>
      </c>
    </row>
    <row r="38" spans="1:18" x14ac:dyDescent="0.25">
      <c r="A38" s="1">
        <v>32</v>
      </c>
      <c r="B38" s="24" t="s">
        <v>51</v>
      </c>
      <c r="C38" s="3">
        <f>VLOOKUP(D38,'[1]Tabelen Masters'!C$4:D73,2,FALSE)</f>
        <v>0.95</v>
      </c>
      <c r="D38" s="25">
        <v>26</v>
      </c>
      <c r="E38" s="15">
        <f t="shared" si="0"/>
        <v>1.04</v>
      </c>
      <c r="F38" s="6">
        <v>80</v>
      </c>
      <c r="G38" s="7">
        <f t="shared" si="1"/>
        <v>10</v>
      </c>
      <c r="H38" s="22"/>
      <c r="I38" s="17">
        <f>VLOOKUP(B38,[3]Blad1!$C$2:$S$54,15,0)</f>
        <v>90</v>
      </c>
      <c r="J38" s="7">
        <f t="shared" si="2"/>
        <v>10</v>
      </c>
      <c r="K38" s="27"/>
      <c r="L38" s="10">
        <f>VLOOKUP(B38,[2]Blad1!$C$2:$Q$56,15,0)</f>
        <v>85</v>
      </c>
      <c r="M38" s="11">
        <f t="shared" si="3"/>
        <v>10</v>
      </c>
      <c r="N38" s="27"/>
      <c r="O38" s="10">
        <f>_xlfn.XLOOKUP(B38,[4]Blad1!$C:$C,[4]Blad1!$Q:$Q,0)</f>
        <v>53</v>
      </c>
      <c r="P38" s="12">
        <f t="shared" si="4"/>
        <v>10</v>
      </c>
      <c r="Q38" s="23"/>
      <c r="R38" s="11">
        <f t="shared" si="5"/>
        <v>348</v>
      </c>
    </row>
    <row r="39" spans="1:18" x14ac:dyDescent="0.25">
      <c r="A39" s="1">
        <v>33</v>
      </c>
      <c r="B39" s="24" t="s">
        <v>52</v>
      </c>
      <c r="C39" s="3">
        <f>VLOOKUP(D39,'[1]Tabelen Masters'!C$4:D65,2,FALSE)</f>
        <v>0.65</v>
      </c>
      <c r="D39" s="25">
        <v>22</v>
      </c>
      <c r="E39" s="15">
        <f t="shared" ref="E39:E70" si="6">D39/25</f>
        <v>0.88</v>
      </c>
      <c r="F39" s="6">
        <v>87</v>
      </c>
      <c r="G39" s="7">
        <f t="shared" ref="G39:G70" si="7">IF(F39&lt;=1,"",10)</f>
        <v>10</v>
      </c>
      <c r="H39" s="22"/>
      <c r="I39" s="17"/>
      <c r="J39" s="7" t="str">
        <f t="shared" ref="J39:J61" si="8">IF(I39&lt;=1,"",10)</f>
        <v/>
      </c>
      <c r="K39" s="23"/>
      <c r="L39" s="10">
        <f>VLOOKUP(B39,[2]Blad1!$C$2:$Q$56,15,0)</f>
        <v>85</v>
      </c>
      <c r="M39" s="11">
        <f t="shared" ref="M39:M70" si="9">IF(L39&lt;=1," ",10)</f>
        <v>10</v>
      </c>
      <c r="N39" s="23"/>
      <c r="O39" s="10">
        <f>_xlfn.XLOOKUP(B39,[4]Blad1!$C:$C,[4]Blad1!$Q:$Q,0)</f>
        <v>127</v>
      </c>
      <c r="P39" s="12">
        <f t="shared" ref="P39:P61" si="10">IF(O39&lt;=1,"",10)</f>
        <v>10</v>
      </c>
      <c r="Q39" s="23">
        <v>12</v>
      </c>
      <c r="R39" s="11">
        <f t="shared" ref="R39:R70" si="11">SUM(F39:Q39)</f>
        <v>341</v>
      </c>
    </row>
    <row r="40" spans="1:18" x14ac:dyDescent="0.25">
      <c r="A40" s="1">
        <v>34</v>
      </c>
      <c r="B40" s="24" t="s">
        <v>53</v>
      </c>
      <c r="C40" s="3">
        <f>VLOOKUP(D40,'[1]Tabelen Masters'!C$4:D51,2,FALSE)</f>
        <v>0.95</v>
      </c>
      <c r="D40" s="25">
        <v>26</v>
      </c>
      <c r="E40" s="15">
        <f t="shared" si="6"/>
        <v>1.04</v>
      </c>
      <c r="F40" s="6">
        <v>0</v>
      </c>
      <c r="G40" s="7" t="str">
        <f t="shared" si="7"/>
        <v/>
      </c>
      <c r="H40" s="16"/>
      <c r="I40" s="17">
        <f>VLOOKUP(B40,[3]Blad1!$C$2:$S$54,15,0)</f>
        <v>133</v>
      </c>
      <c r="J40" s="7">
        <f t="shared" si="8"/>
        <v>10</v>
      </c>
      <c r="K40" s="18">
        <v>18</v>
      </c>
      <c r="L40" s="10">
        <f>VLOOKUP(B40,[2]Blad1!$C$2:$Q$56,15,0)</f>
        <v>73</v>
      </c>
      <c r="M40" s="11">
        <f t="shared" si="9"/>
        <v>10</v>
      </c>
      <c r="N40" s="18"/>
      <c r="O40" s="10">
        <f>_xlfn.XLOOKUP(B40,[4]Blad1!$C:$C,[4]Blad1!$Q:$Q,0)</f>
        <v>76</v>
      </c>
      <c r="P40" s="12">
        <f t="shared" si="10"/>
        <v>10</v>
      </c>
      <c r="Q40" s="19"/>
      <c r="R40" s="11">
        <f t="shared" si="11"/>
        <v>330</v>
      </c>
    </row>
    <row r="41" spans="1:18" x14ac:dyDescent="0.25">
      <c r="A41" s="1">
        <v>35</v>
      </c>
      <c r="B41" s="24" t="s">
        <v>54</v>
      </c>
      <c r="C41" s="3">
        <f>VLOOKUP(D41,'[1]Tabelen Masters'!C$4:D281,2,FALSE)</f>
        <v>0.75</v>
      </c>
      <c r="D41" s="25">
        <v>23</v>
      </c>
      <c r="E41" s="15">
        <f t="shared" si="6"/>
        <v>0.92</v>
      </c>
      <c r="F41" s="6">
        <v>0</v>
      </c>
      <c r="G41" s="7" t="str">
        <f t="shared" si="7"/>
        <v/>
      </c>
      <c r="H41" s="16"/>
      <c r="I41" s="17">
        <v>62</v>
      </c>
      <c r="J41" s="7">
        <f t="shared" si="8"/>
        <v>10</v>
      </c>
      <c r="K41" s="19"/>
      <c r="L41" s="9">
        <v>100</v>
      </c>
      <c r="M41" s="11">
        <f t="shared" si="9"/>
        <v>10</v>
      </c>
      <c r="N41" s="19">
        <v>20</v>
      </c>
      <c r="O41" s="10">
        <f>_xlfn.XLOOKUP(B41,[4]Blad1!$C:$C,[4]Blad1!$Q:$Q,0)</f>
        <v>102</v>
      </c>
      <c r="P41" s="12">
        <f t="shared" si="10"/>
        <v>10</v>
      </c>
      <c r="Q41" s="19"/>
      <c r="R41" s="11">
        <f t="shared" si="11"/>
        <v>314</v>
      </c>
    </row>
    <row r="42" spans="1:18" x14ac:dyDescent="0.25">
      <c r="A42" s="1">
        <v>36</v>
      </c>
      <c r="B42" s="24" t="s">
        <v>55</v>
      </c>
      <c r="C42" s="3">
        <f>VLOOKUP(D42,'[1]Tabelen Masters'!C$4:D99,2,FALSE)</f>
        <v>1.25</v>
      </c>
      <c r="D42" s="25">
        <v>33</v>
      </c>
      <c r="E42" s="15">
        <f t="shared" si="6"/>
        <v>1.32</v>
      </c>
      <c r="F42" s="6">
        <v>0</v>
      </c>
      <c r="G42" s="7" t="str">
        <f t="shared" si="7"/>
        <v/>
      </c>
      <c r="H42" s="22"/>
      <c r="I42" s="17"/>
      <c r="J42" s="7" t="str">
        <f t="shared" si="8"/>
        <v/>
      </c>
      <c r="K42" s="27"/>
      <c r="L42" s="10">
        <f>VLOOKUP(B42,[2]Blad1!$C$2:$Q$56,15,0)</f>
        <v>130</v>
      </c>
      <c r="M42" s="11">
        <f t="shared" si="9"/>
        <v>10</v>
      </c>
      <c r="N42" s="27"/>
      <c r="O42" s="10">
        <f>_xlfn.XLOOKUP(B42,[4]Blad1!$C:$C,[4]Blad1!$Q:$Q,0)</f>
        <v>119</v>
      </c>
      <c r="P42" s="12">
        <f t="shared" si="10"/>
        <v>10</v>
      </c>
      <c r="Q42" s="70">
        <v>30</v>
      </c>
      <c r="R42" s="11">
        <f t="shared" si="11"/>
        <v>299</v>
      </c>
    </row>
    <row r="43" spans="1:18" x14ac:dyDescent="0.25">
      <c r="A43" s="1">
        <v>37</v>
      </c>
      <c r="B43" s="24" t="s">
        <v>56</v>
      </c>
      <c r="C43" s="3">
        <f>VLOOKUP(D43,'[1]Tabelen Masters'!C$4:D71,2,FALSE)</f>
        <v>1.25</v>
      </c>
      <c r="D43" s="25">
        <v>33</v>
      </c>
      <c r="E43" s="15">
        <f t="shared" si="6"/>
        <v>1.32</v>
      </c>
      <c r="F43" s="6">
        <v>0</v>
      </c>
      <c r="G43" s="7" t="str">
        <f t="shared" si="7"/>
        <v/>
      </c>
      <c r="H43" s="22"/>
      <c r="I43" s="9">
        <v>153</v>
      </c>
      <c r="J43" s="7">
        <f t="shared" si="8"/>
        <v>10</v>
      </c>
      <c r="K43" s="23">
        <v>28</v>
      </c>
      <c r="L43" s="9"/>
      <c r="M43" s="11" t="str">
        <f t="shared" si="9"/>
        <v xml:space="preserve"> </v>
      </c>
      <c r="N43" s="23"/>
      <c r="O43" s="10">
        <f>_xlfn.XLOOKUP(B43,[4]Blad1!$C:$C,[4]Blad1!$Q:$Q,0)</f>
        <v>78</v>
      </c>
      <c r="P43" s="12">
        <f t="shared" si="10"/>
        <v>10</v>
      </c>
      <c r="Q43" s="23"/>
      <c r="R43" s="11">
        <f t="shared" si="11"/>
        <v>279</v>
      </c>
    </row>
    <row r="44" spans="1:18" x14ac:dyDescent="0.25">
      <c r="A44" s="1">
        <v>38</v>
      </c>
      <c r="B44" s="24" t="s">
        <v>57</v>
      </c>
      <c r="C44" s="3">
        <f>VLOOKUP(D44,'[1]Tabelen Masters'!C$4:D47,2,FALSE)</f>
        <v>1.05</v>
      </c>
      <c r="D44" s="25">
        <v>28</v>
      </c>
      <c r="E44" s="15">
        <f t="shared" si="6"/>
        <v>1.1200000000000001</v>
      </c>
      <c r="F44" s="6">
        <v>0</v>
      </c>
      <c r="G44" s="7" t="str">
        <f t="shared" si="7"/>
        <v/>
      </c>
      <c r="H44" s="16"/>
      <c r="I44" s="17">
        <v>109</v>
      </c>
      <c r="J44" s="7">
        <f t="shared" si="8"/>
        <v>10</v>
      </c>
      <c r="K44" s="18"/>
      <c r="L44" s="10">
        <f>VLOOKUP(B44,[2]Blad1!$C$2:$Q$56,15,0)</f>
        <v>121</v>
      </c>
      <c r="M44" s="11">
        <f t="shared" si="9"/>
        <v>10</v>
      </c>
      <c r="N44" s="18">
        <v>24</v>
      </c>
      <c r="O44" s="10">
        <f>_xlfn.XLOOKUP(B44,[4]Blad1!$C:$C,[4]Blad1!$Q:$Q,0)</f>
        <v>0</v>
      </c>
      <c r="P44" s="12" t="str">
        <f t="shared" si="10"/>
        <v/>
      </c>
      <c r="Q44" s="19"/>
      <c r="R44" s="11">
        <f t="shared" si="11"/>
        <v>274</v>
      </c>
    </row>
    <row r="45" spans="1:18" x14ac:dyDescent="0.25">
      <c r="A45" s="1">
        <v>39</v>
      </c>
      <c r="B45" s="24" t="s">
        <v>58</v>
      </c>
      <c r="C45" s="3">
        <f>VLOOKUP(D45,'[1]Tabelen Masters'!C$4:D283,2,FALSE)</f>
        <v>1.05</v>
      </c>
      <c r="D45" s="25">
        <v>28</v>
      </c>
      <c r="E45" s="15">
        <f t="shared" si="6"/>
        <v>1.1200000000000001</v>
      </c>
      <c r="F45" s="6">
        <v>0</v>
      </c>
      <c r="G45" s="7" t="str">
        <f t="shared" si="7"/>
        <v/>
      </c>
      <c r="H45" s="16"/>
      <c r="I45" s="17">
        <v>91</v>
      </c>
      <c r="J45" s="7">
        <f t="shared" si="8"/>
        <v>10</v>
      </c>
      <c r="K45" s="19"/>
      <c r="L45" s="10">
        <f>VLOOKUP(B45,[2]Blad1!$C$2:$Q$56,15,0)</f>
        <v>58</v>
      </c>
      <c r="M45" s="11">
        <f t="shared" si="9"/>
        <v>10</v>
      </c>
      <c r="N45" s="19"/>
      <c r="O45" s="10">
        <f>_xlfn.XLOOKUP(B45,[4]Blad1!$C:$C,[4]Blad1!$Q:$Q,0)</f>
        <v>87</v>
      </c>
      <c r="P45" s="12">
        <f t="shared" si="10"/>
        <v>10</v>
      </c>
      <c r="Q45" s="19"/>
      <c r="R45" s="11">
        <f t="shared" si="11"/>
        <v>266</v>
      </c>
    </row>
    <row r="46" spans="1:18" x14ac:dyDescent="0.25">
      <c r="A46" s="1">
        <v>40</v>
      </c>
      <c r="B46" s="30" t="s">
        <v>59</v>
      </c>
      <c r="C46" s="3">
        <f>VLOOKUP(D46,'[1]Tabelen Masters'!C$4:D284,2,FALSE)</f>
        <v>0.95</v>
      </c>
      <c r="D46" s="25">
        <v>26</v>
      </c>
      <c r="E46" s="15">
        <f t="shared" si="6"/>
        <v>1.04</v>
      </c>
      <c r="F46" s="6">
        <v>0</v>
      </c>
      <c r="G46" s="7" t="str">
        <f t="shared" si="7"/>
        <v/>
      </c>
      <c r="H46" s="16"/>
      <c r="I46" s="17">
        <v>87</v>
      </c>
      <c r="J46" s="7">
        <f t="shared" si="8"/>
        <v>10</v>
      </c>
      <c r="K46" s="18"/>
      <c r="L46" s="10">
        <f>VLOOKUP(B46,[2]Blad1!$C$2:$Q$56,15,0)</f>
        <v>75</v>
      </c>
      <c r="M46" s="11">
        <f t="shared" si="9"/>
        <v>10</v>
      </c>
      <c r="N46" s="18"/>
      <c r="O46" s="10">
        <f>_xlfn.XLOOKUP(B46,[4]Blad1!$C:$C,[4]Blad1!$Q:$Q,0)</f>
        <v>64</v>
      </c>
      <c r="P46" s="12">
        <f t="shared" si="10"/>
        <v>10</v>
      </c>
      <c r="Q46" s="19"/>
      <c r="R46" s="11">
        <f t="shared" si="11"/>
        <v>256</v>
      </c>
    </row>
    <row r="47" spans="1:18" x14ac:dyDescent="0.25">
      <c r="A47" s="1">
        <v>41</v>
      </c>
      <c r="B47" s="24" t="s">
        <v>60</v>
      </c>
      <c r="C47" s="3">
        <f>VLOOKUP(D47,'[1]Tabelen Masters'!C$4:D74,2,FALSE)</f>
        <v>1.25</v>
      </c>
      <c r="D47" s="25">
        <v>33</v>
      </c>
      <c r="E47" s="15">
        <f t="shared" si="6"/>
        <v>1.32</v>
      </c>
      <c r="F47" s="6">
        <v>90</v>
      </c>
      <c r="G47" s="7">
        <f t="shared" si="7"/>
        <v>10</v>
      </c>
      <c r="H47" s="22"/>
      <c r="I47" s="17"/>
      <c r="J47" s="7" t="str">
        <f t="shared" si="8"/>
        <v/>
      </c>
      <c r="K47" s="23"/>
      <c r="L47" s="10">
        <f>VLOOKUP(B47,[2]Blad1!$C$2:$Q$56,15,0)</f>
        <v>136</v>
      </c>
      <c r="M47" s="11">
        <f t="shared" si="9"/>
        <v>10</v>
      </c>
      <c r="N47" s="23"/>
      <c r="O47" s="10">
        <f>_xlfn.XLOOKUP(B47,[4]Blad1!$C:$C,[4]Blad1!$Q:$Q,0)</f>
        <v>0</v>
      </c>
      <c r="P47" s="12" t="str">
        <f t="shared" si="10"/>
        <v/>
      </c>
      <c r="Q47" s="23"/>
      <c r="R47" s="11">
        <f t="shared" si="11"/>
        <v>246</v>
      </c>
    </row>
    <row r="48" spans="1:18" x14ac:dyDescent="0.25">
      <c r="A48" s="1">
        <v>42</v>
      </c>
      <c r="B48" s="24" t="s">
        <v>61</v>
      </c>
      <c r="C48" s="3">
        <f>VLOOKUP(D48,'[1]Tabelen Masters'!C$4:D77,2,FALSE)</f>
        <v>1.1499999999999999</v>
      </c>
      <c r="D48" s="25">
        <v>30</v>
      </c>
      <c r="E48" s="15">
        <f t="shared" si="6"/>
        <v>1.2</v>
      </c>
      <c r="F48" s="6">
        <v>0</v>
      </c>
      <c r="G48" s="7" t="str">
        <f t="shared" si="7"/>
        <v/>
      </c>
      <c r="H48" s="22"/>
      <c r="I48" s="23"/>
      <c r="J48" s="7" t="str">
        <f t="shared" si="8"/>
        <v/>
      </c>
      <c r="K48" s="27"/>
      <c r="L48" s="10">
        <f>VLOOKUP(B48,[2]Blad1!$C$2:$Q$56,15,0)</f>
        <v>130</v>
      </c>
      <c r="M48" s="11">
        <f t="shared" si="9"/>
        <v>10</v>
      </c>
      <c r="N48" s="27">
        <v>18</v>
      </c>
      <c r="O48" s="10">
        <f>_xlfn.XLOOKUP(B48,[4]Blad1!$C:$C,[4]Blad1!$Q:$Q,0)</f>
        <v>69</v>
      </c>
      <c r="P48" s="12">
        <f t="shared" si="10"/>
        <v>10</v>
      </c>
      <c r="Q48" s="23"/>
      <c r="R48" s="11">
        <f t="shared" si="11"/>
        <v>237</v>
      </c>
    </row>
    <row r="49" spans="1:18" x14ac:dyDescent="0.25">
      <c r="A49" s="1">
        <v>43</v>
      </c>
      <c r="B49" s="24" t="s">
        <v>62</v>
      </c>
      <c r="C49" s="3">
        <f>VLOOKUP(D49,'[1]Tabelen Masters'!C$4:D72,2,FALSE)</f>
        <v>1.45</v>
      </c>
      <c r="D49" s="25">
        <v>38</v>
      </c>
      <c r="E49" s="15">
        <f t="shared" si="6"/>
        <v>1.52</v>
      </c>
      <c r="F49" s="6">
        <v>109</v>
      </c>
      <c r="G49" s="7">
        <f t="shared" si="7"/>
        <v>10</v>
      </c>
      <c r="H49" s="22"/>
      <c r="I49" s="19"/>
      <c r="J49" s="7" t="str">
        <f t="shared" si="8"/>
        <v/>
      </c>
      <c r="K49" s="23"/>
      <c r="L49" s="9"/>
      <c r="M49" s="11" t="str">
        <f t="shared" si="9"/>
        <v xml:space="preserve"> </v>
      </c>
      <c r="N49" s="23"/>
      <c r="O49" s="10">
        <f>_xlfn.XLOOKUP(B49,[4]Blad1!$C:$C,[4]Blad1!$Q:$Q,0)</f>
        <v>107</v>
      </c>
      <c r="P49" s="12">
        <f t="shared" si="10"/>
        <v>10</v>
      </c>
      <c r="Q49" s="23"/>
      <c r="R49" s="11">
        <f t="shared" si="11"/>
        <v>236</v>
      </c>
    </row>
    <row r="50" spans="1:18" x14ac:dyDescent="0.25">
      <c r="A50" s="1">
        <v>44</v>
      </c>
      <c r="B50" s="24" t="s">
        <v>63</v>
      </c>
      <c r="C50" s="3">
        <f>VLOOKUP(D50,'[1]Tabelen Masters'!C$4:D123,2,FALSE)</f>
        <v>0.42</v>
      </c>
      <c r="D50" s="25">
        <v>17</v>
      </c>
      <c r="E50" s="15">
        <f t="shared" si="6"/>
        <v>0.68</v>
      </c>
      <c r="F50" s="6">
        <v>123</v>
      </c>
      <c r="G50" s="7">
        <f t="shared" si="7"/>
        <v>10</v>
      </c>
      <c r="H50" s="22"/>
      <c r="I50" s="19"/>
      <c r="J50" s="7" t="str">
        <f t="shared" si="8"/>
        <v/>
      </c>
      <c r="K50" s="27"/>
      <c r="L50" s="10">
        <f>VLOOKUP(B50,[2]Blad1!$C$2:$Q$56,15,0)</f>
        <v>88</v>
      </c>
      <c r="M50" s="11">
        <f t="shared" si="9"/>
        <v>10</v>
      </c>
      <c r="N50" s="27"/>
      <c r="O50" s="10">
        <f>_xlfn.XLOOKUP(B50,[4]Blad1!$C:$C,[4]Blad1!$Q:$Q,0)</f>
        <v>0</v>
      </c>
      <c r="P50" s="12" t="str">
        <f t="shared" si="10"/>
        <v/>
      </c>
      <c r="Q50" s="23"/>
      <c r="R50" s="11">
        <f t="shared" si="11"/>
        <v>231</v>
      </c>
    </row>
    <row r="51" spans="1:18" x14ac:dyDescent="0.25">
      <c r="A51" s="1">
        <v>45</v>
      </c>
      <c r="B51" s="24" t="s">
        <v>64</v>
      </c>
      <c r="C51" s="3">
        <f>VLOOKUP(D51,'[1]Tabelen Masters'!C$4:D84,2,FALSE)</f>
        <v>0.95</v>
      </c>
      <c r="D51" s="25">
        <v>26</v>
      </c>
      <c r="E51" s="15">
        <f t="shared" si="6"/>
        <v>1.04</v>
      </c>
      <c r="F51" s="6">
        <v>76</v>
      </c>
      <c r="G51" s="7">
        <f t="shared" si="7"/>
        <v>10</v>
      </c>
      <c r="H51" s="22"/>
      <c r="I51" s="19"/>
      <c r="J51" s="7" t="str">
        <f t="shared" si="8"/>
        <v/>
      </c>
      <c r="K51" s="23"/>
      <c r="L51" s="9"/>
      <c r="M51" s="11" t="str">
        <f t="shared" si="9"/>
        <v xml:space="preserve"> </v>
      </c>
      <c r="N51" s="23"/>
      <c r="O51" s="10">
        <f>_xlfn.XLOOKUP(B51,[4]Blad1!$C:$C,[4]Blad1!$Q:$Q,0)</f>
        <v>119</v>
      </c>
      <c r="P51" s="12">
        <f t="shared" si="10"/>
        <v>10</v>
      </c>
      <c r="Q51" s="23"/>
      <c r="R51" s="11">
        <f t="shared" si="11"/>
        <v>215</v>
      </c>
    </row>
    <row r="52" spans="1:18" x14ac:dyDescent="0.25">
      <c r="A52" s="1">
        <v>46</v>
      </c>
      <c r="B52" s="24" t="s">
        <v>65</v>
      </c>
      <c r="C52" s="3">
        <f>VLOOKUP(D52,'[1]Tabelen Masters'!C$4:D116,2,FALSE)</f>
        <v>0.85</v>
      </c>
      <c r="D52" s="25">
        <v>25</v>
      </c>
      <c r="E52" s="15">
        <f t="shared" si="6"/>
        <v>1</v>
      </c>
      <c r="F52" s="6">
        <v>0</v>
      </c>
      <c r="G52" s="7" t="str">
        <f t="shared" si="7"/>
        <v/>
      </c>
      <c r="H52" s="22"/>
      <c r="I52" s="23">
        <v>102</v>
      </c>
      <c r="J52" s="7">
        <f t="shared" si="8"/>
        <v>10</v>
      </c>
      <c r="K52" s="27"/>
      <c r="L52" s="10">
        <f>VLOOKUP(B52,[2]Blad1!$C$2:$Q$56,15,0)</f>
        <v>84</v>
      </c>
      <c r="M52" s="11">
        <f t="shared" si="9"/>
        <v>10</v>
      </c>
      <c r="N52" s="27"/>
      <c r="O52" s="10">
        <f>_xlfn.XLOOKUP(B52,[4]Blad1!$C:$C,[4]Blad1!$Q:$Q,0)</f>
        <v>0</v>
      </c>
      <c r="P52" s="12" t="str">
        <f t="shared" si="10"/>
        <v/>
      </c>
      <c r="Q52" s="23"/>
      <c r="R52" s="11">
        <f t="shared" si="11"/>
        <v>206</v>
      </c>
    </row>
    <row r="53" spans="1:18" x14ac:dyDescent="0.25">
      <c r="A53" s="1">
        <v>47</v>
      </c>
      <c r="B53" s="24" t="s">
        <v>66</v>
      </c>
      <c r="C53" s="3">
        <f>VLOOKUP(D53,'[1]Tabelen Masters'!C$4:D78,2,FALSE)</f>
        <v>1.45</v>
      </c>
      <c r="D53" s="25">
        <v>38</v>
      </c>
      <c r="E53" s="15">
        <f t="shared" si="6"/>
        <v>1.52</v>
      </c>
      <c r="F53" s="6">
        <v>0</v>
      </c>
      <c r="G53" s="7" t="str">
        <f t="shared" si="7"/>
        <v/>
      </c>
      <c r="H53" s="22"/>
      <c r="I53" s="19"/>
      <c r="J53" s="7" t="str">
        <f t="shared" si="8"/>
        <v/>
      </c>
      <c r="K53" s="23"/>
      <c r="L53" s="10">
        <f>VLOOKUP(B53,[2]Blad1!$C$2:$Q$56,15,0)</f>
        <v>89</v>
      </c>
      <c r="M53" s="11">
        <f t="shared" si="9"/>
        <v>10</v>
      </c>
      <c r="N53" s="23"/>
      <c r="O53" s="10">
        <f>_xlfn.XLOOKUP(B53,[4]Blad1!$C:$C,[4]Blad1!$Q:$Q,0)</f>
        <v>86</v>
      </c>
      <c r="P53" s="12">
        <f t="shared" si="10"/>
        <v>10</v>
      </c>
      <c r="Q53" s="23"/>
      <c r="R53" s="11">
        <f t="shared" si="11"/>
        <v>195</v>
      </c>
    </row>
    <row r="54" spans="1:18" x14ac:dyDescent="0.25">
      <c r="A54" s="1">
        <v>48</v>
      </c>
      <c r="B54" s="24" t="s">
        <v>67</v>
      </c>
      <c r="C54" s="3">
        <f>VLOOKUP(D54,'[1]Tabelen Masters'!C$4:D285,2,FALSE)</f>
        <v>0.55000000000000004</v>
      </c>
      <c r="D54" s="25">
        <v>20</v>
      </c>
      <c r="E54" s="15">
        <f t="shared" si="6"/>
        <v>0.8</v>
      </c>
      <c r="F54" s="6">
        <v>0</v>
      </c>
      <c r="G54" s="7" t="str">
        <f t="shared" si="7"/>
        <v/>
      </c>
      <c r="H54" s="16"/>
      <c r="I54" s="19"/>
      <c r="J54" s="7" t="str">
        <f t="shared" si="8"/>
        <v/>
      </c>
      <c r="K54" s="18"/>
      <c r="L54" s="17">
        <v>150</v>
      </c>
      <c r="M54" s="11">
        <f t="shared" si="9"/>
        <v>10</v>
      </c>
      <c r="N54" s="28">
        <v>26</v>
      </c>
      <c r="O54" s="10">
        <f>_xlfn.XLOOKUP(B54,[4]Blad1!$C:$C,[4]Blad1!$Q:$Q,0)</f>
        <v>0</v>
      </c>
      <c r="P54" s="12" t="str">
        <f t="shared" si="10"/>
        <v/>
      </c>
      <c r="Q54" s="19"/>
      <c r="R54" s="11">
        <f t="shared" si="11"/>
        <v>186</v>
      </c>
    </row>
    <row r="55" spans="1:18" x14ac:dyDescent="0.25">
      <c r="A55" s="1">
        <v>49</v>
      </c>
      <c r="B55" s="24" t="s">
        <v>68</v>
      </c>
      <c r="C55" s="3">
        <f>VLOOKUP(D55,'[1]Tabelen Masters'!C$4:D269,2,FALSE)</f>
        <v>1.05</v>
      </c>
      <c r="D55" s="25">
        <v>28</v>
      </c>
      <c r="E55" s="15">
        <f t="shared" si="6"/>
        <v>1.1200000000000001</v>
      </c>
      <c r="F55" s="6">
        <v>54</v>
      </c>
      <c r="G55" s="7">
        <f t="shared" si="7"/>
        <v>10</v>
      </c>
      <c r="H55" s="16"/>
      <c r="I55" s="19">
        <f>VLOOKUP(B55,[3]Blad1!$C$2:$S$54,15,0)</f>
        <v>100</v>
      </c>
      <c r="J55" s="7">
        <f t="shared" si="8"/>
        <v>10</v>
      </c>
      <c r="K55" s="19"/>
      <c r="L55" s="9"/>
      <c r="M55" s="11" t="str">
        <f t="shared" si="9"/>
        <v xml:space="preserve"> </v>
      </c>
      <c r="N55" s="19"/>
      <c r="O55" s="10">
        <f>_xlfn.XLOOKUP(B55,[4]Blad1!$C:$C,[4]Blad1!$Q:$Q,0)</f>
        <v>0</v>
      </c>
      <c r="P55" s="12" t="str">
        <f t="shared" si="10"/>
        <v/>
      </c>
      <c r="Q55" s="19"/>
      <c r="R55" s="11">
        <f t="shared" si="11"/>
        <v>174</v>
      </c>
    </row>
    <row r="56" spans="1:18" x14ac:dyDescent="0.25">
      <c r="A56" s="1">
        <v>50</v>
      </c>
      <c r="B56" s="24" t="s">
        <v>69</v>
      </c>
      <c r="C56" s="3">
        <f>VLOOKUP(D56,'[1]Tabelen Masters'!C$4:D141,2,FALSE)</f>
        <v>1.25</v>
      </c>
      <c r="D56" s="25">
        <v>33</v>
      </c>
      <c r="E56" s="15">
        <f t="shared" si="6"/>
        <v>1.32</v>
      </c>
      <c r="F56" s="6">
        <v>0</v>
      </c>
      <c r="G56" s="7" t="str">
        <f t="shared" si="7"/>
        <v/>
      </c>
      <c r="H56" s="22"/>
      <c r="I56" s="23"/>
      <c r="J56" s="7" t="str">
        <f t="shared" si="8"/>
        <v/>
      </c>
      <c r="K56" s="27"/>
      <c r="L56" s="9"/>
      <c r="M56" s="11" t="str">
        <f t="shared" si="9"/>
        <v xml:space="preserve"> </v>
      </c>
      <c r="N56" s="27"/>
      <c r="O56" s="10">
        <f>_xlfn.XLOOKUP(B56,[4]Blad1!$C:$C,[4]Blad1!$Q:$Q,0)</f>
        <v>138</v>
      </c>
      <c r="P56" s="12">
        <f t="shared" si="10"/>
        <v>10</v>
      </c>
      <c r="Q56" s="23">
        <v>20</v>
      </c>
      <c r="R56" s="11">
        <f t="shared" si="11"/>
        <v>168</v>
      </c>
    </row>
    <row r="57" spans="1:18" x14ac:dyDescent="0.25">
      <c r="A57" s="1">
        <v>51</v>
      </c>
      <c r="B57" s="24" t="s">
        <v>70</v>
      </c>
      <c r="C57" s="3">
        <f>VLOOKUP(D57,'[1]Tabelen Masters'!C$4:D125,2,FALSE)</f>
        <v>1.1499999999999999</v>
      </c>
      <c r="D57" s="25">
        <v>30</v>
      </c>
      <c r="E57" s="15">
        <f t="shared" si="6"/>
        <v>1.2</v>
      </c>
      <c r="F57" s="6">
        <v>0</v>
      </c>
      <c r="G57" s="7" t="str">
        <f t="shared" si="7"/>
        <v/>
      </c>
      <c r="H57" s="22"/>
      <c r="I57" s="19">
        <f>VLOOKUP(B57,[3]Blad1!$C$2:$S$54,15,0)</f>
        <v>68</v>
      </c>
      <c r="J57" s="7">
        <f t="shared" si="8"/>
        <v>10</v>
      </c>
      <c r="K57" s="23"/>
      <c r="L57" s="9"/>
      <c r="M57" s="11" t="str">
        <f t="shared" si="9"/>
        <v xml:space="preserve"> </v>
      </c>
      <c r="N57" s="23"/>
      <c r="O57" s="10">
        <f>_xlfn.XLOOKUP(B57,[4]Blad1!$C:$C,[4]Blad1!$Q:$Q,0)</f>
        <v>80</v>
      </c>
      <c r="P57" s="12">
        <f t="shared" si="10"/>
        <v>10</v>
      </c>
      <c r="Q57" s="23"/>
      <c r="R57" s="11">
        <f t="shared" si="11"/>
        <v>168</v>
      </c>
    </row>
    <row r="58" spans="1:18" x14ac:dyDescent="0.25">
      <c r="A58" s="1">
        <v>52</v>
      </c>
      <c r="B58" s="24" t="s">
        <v>71</v>
      </c>
      <c r="C58" s="3">
        <f>VLOOKUP(D58,'[1]Tabelen Masters'!C$4:D170,2,FALSE)</f>
        <v>0.65</v>
      </c>
      <c r="D58" s="25">
        <v>22</v>
      </c>
      <c r="E58" s="15">
        <f t="shared" si="6"/>
        <v>0.88</v>
      </c>
      <c r="F58" s="6">
        <v>0</v>
      </c>
      <c r="G58" s="7" t="str">
        <f t="shared" si="7"/>
        <v/>
      </c>
      <c r="H58" s="22"/>
      <c r="I58" s="19"/>
      <c r="J58" s="7" t="str">
        <f t="shared" si="8"/>
        <v/>
      </c>
      <c r="K58" s="27"/>
      <c r="L58" s="9"/>
      <c r="M58" s="11" t="str">
        <f t="shared" si="9"/>
        <v xml:space="preserve"> </v>
      </c>
      <c r="N58" s="27"/>
      <c r="O58" s="10">
        <f>_xlfn.XLOOKUP(B58,[4]Blad1!$C:$C,[4]Blad1!$Q:$Q,0)</f>
        <v>127</v>
      </c>
      <c r="P58" s="12">
        <f t="shared" si="10"/>
        <v>10</v>
      </c>
      <c r="Q58" s="23">
        <v>26</v>
      </c>
      <c r="R58" s="11">
        <f t="shared" si="11"/>
        <v>163</v>
      </c>
    </row>
    <row r="59" spans="1:18" x14ac:dyDescent="0.25">
      <c r="A59" s="1">
        <v>53</v>
      </c>
      <c r="B59" s="24" t="s">
        <v>72</v>
      </c>
      <c r="C59" s="3">
        <f>VLOOKUP(D59,'[1]Tabelen Masters'!C$4:D126,2,FALSE)</f>
        <v>0.65</v>
      </c>
      <c r="D59" s="25">
        <v>22</v>
      </c>
      <c r="E59" s="15">
        <f t="shared" si="6"/>
        <v>0.88</v>
      </c>
      <c r="F59" s="6">
        <v>0</v>
      </c>
      <c r="G59" s="7" t="str">
        <f t="shared" si="7"/>
        <v/>
      </c>
      <c r="H59" s="22"/>
      <c r="I59" s="19"/>
      <c r="J59" s="7" t="str">
        <f t="shared" si="8"/>
        <v/>
      </c>
      <c r="K59" s="23"/>
      <c r="L59" s="9"/>
      <c r="M59" s="11" t="str">
        <f t="shared" si="9"/>
        <v xml:space="preserve"> </v>
      </c>
      <c r="N59" s="23"/>
      <c r="O59" s="10">
        <f>_xlfn.XLOOKUP(B59,[4]Blad1!$C:$C,[4]Blad1!$Q:$Q,0)</f>
        <v>147</v>
      </c>
      <c r="P59" s="12">
        <f t="shared" si="10"/>
        <v>10</v>
      </c>
      <c r="Q59" s="23"/>
      <c r="R59" s="11">
        <f t="shared" si="11"/>
        <v>157</v>
      </c>
    </row>
    <row r="60" spans="1:18" x14ac:dyDescent="0.25">
      <c r="A60" s="1">
        <v>54</v>
      </c>
      <c r="B60" s="24" t="s">
        <v>73</v>
      </c>
      <c r="C60" s="3">
        <f>VLOOKUP(D60,'[1]Tabelen Masters'!C$4:D90,2,FALSE)</f>
        <v>1.35</v>
      </c>
      <c r="D60" s="25">
        <v>35</v>
      </c>
      <c r="E60" s="15">
        <f t="shared" si="6"/>
        <v>1.4</v>
      </c>
      <c r="F60" s="6">
        <v>0</v>
      </c>
      <c r="G60" s="7" t="str">
        <f t="shared" si="7"/>
        <v/>
      </c>
      <c r="H60" s="22"/>
      <c r="I60" s="23">
        <v>127</v>
      </c>
      <c r="J60" s="7">
        <f t="shared" si="8"/>
        <v>10</v>
      </c>
      <c r="K60" s="27">
        <v>10</v>
      </c>
      <c r="L60" s="9"/>
      <c r="M60" s="11" t="str">
        <f t="shared" si="9"/>
        <v xml:space="preserve"> </v>
      </c>
      <c r="N60" s="27"/>
      <c r="O60" s="10">
        <f>_xlfn.XLOOKUP(B60,[4]Blad1!$C:$C,[4]Blad1!$Q:$Q,0)</f>
        <v>0</v>
      </c>
      <c r="P60" s="12" t="str">
        <f t="shared" si="10"/>
        <v/>
      </c>
      <c r="Q60" s="23"/>
      <c r="R60" s="11">
        <f t="shared" si="11"/>
        <v>147</v>
      </c>
    </row>
    <row r="61" spans="1:18" x14ac:dyDescent="0.25">
      <c r="A61" s="1">
        <v>55</v>
      </c>
      <c r="B61" s="24" t="s">
        <v>74</v>
      </c>
      <c r="C61" s="3">
        <f>VLOOKUP(D61,'[1]Tabelen Masters'!C$4:D128,2,FALSE)</f>
        <v>0.32</v>
      </c>
      <c r="D61" s="25">
        <v>14</v>
      </c>
      <c r="E61" s="15">
        <f t="shared" si="6"/>
        <v>0.56000000000000005</v>
      </c>
      <c r="F61" s="6">
        <v>0</v>
      </c>
      <c r="G61" s="7" t="str">
        <f t="shared" si="7"/>
        <v/>
      </c>
      <c r="H61" s="22"/>
      <c r="I61" s="19"/>
      <c r="J61" s="7" t="str">
        <f t="shared" si="8"/>
        <v/>
      </c>
      <c r="K61" s="23"/>
      <c r="L61" s="10">
        <f>VLOOKUP(B61,[2]Blad1!$C$2:$Q$56,15,0)</f>
        <v>137</v>
      </c>
      <c r="M61" s="11">
        <f t="shared" si="9"/>
        <v>10</v>
      </c>
      <c r="N61" s="23"/>
      <c r="O61" s="10">
        <f>_xlfn.XLOOKUP(B61,[4]Blad1!$C:$C,[4]Blad1!$Q:$Q,0)</f>
        <v>0</v>
      </c>
      <c r="P61" s="12" t="str">
        <f t="shared" si="10"/>
        <v/>
      </c>
      <c r="Q61" s="23"/>
      <c r="R61" s="11">
        <f t="shared" si="11"/>
        <v>147</v>
      </c>
    </row>
    <row r="62" spans="1:18" x14ac:dyDescent="0.25">
      <c r="A62" s="1">
        <v>56</v>
      </c>
      <c r="B62" s="24" t="s">
        <v>75</v>
      </c>
      <c r="C62" s="3">
        <f>VLOOKUP(D62,'[1]Tabelen Masters'!C$4:D287,2,FALSE)</f>
        <v>0.32</v>
      </c>
      <c r="D62" s="25">
        <v>14</v>
      </c>
      <c r="E62" s="15">
        <f t="shared" si="6"/>
        <v>0.56000000000000005</v>
      </c>
      <c r="F62" s="6">
        <v>0</v>
      </c>
      <c r="G62" s="7" t="str">
        <f t="shared" si="7"/>
        <v/>
      </c>
      <c r="H62" s="16"/>
      <c r="I62" s="19"/>
      <c r="J62" s="7"/>
      <c r="K62" s="18"/>
      <c r="L62" s="17">
        <v>70</v>
      </c>
      <c r="M62" s="11">
        <f t="shared" si="9"/>
        <v>10</v>
      </c>
      <c r="N62" s="18"/>
      <c r="O62" s="10">
        <f>_xlfn.XLOOKUP(B62,[4]Blad1!$C:$C,[4]Blad1!$Q:$Q,0)</f>
        <v>63</v>
      </c>
      <c r="P62" s="12"/>
      <c r="Q62" s="19"/>
      <c r="R62" s="11">
        <f t="shared" si="11"/>
        <v>143</v>
      </c>
    </row>
    <row r="63" spans="1:18" x14ac:dyDescent="0.25">
      <c r="A63" s="1">
        <v>57</v>
      </c>
      <c r="B63" s="24" t="s">
        <v>76</v>
      </c>
      <c r="C63" s="3">
        <f>VLOOKUP(D63,'[1]Tabelen Masters'!C$4:D280,2,FALSE)</f>
        <v>1.35</v>
      </c>
      <c r="D63" s="25">
        <v>35</v>
      </c>
      <c r="E63" s="15">
        <f t="shared" si="6"/>
        <v>1.4</v>
      </c>
      <c r="F63" s="6">
        <v>0</v>
      </c>
      <c r="G63" s="7" t="str">
        <f t="shared" si="7"/>
        <v/>
      </c>
      <c r="H63" s="16"/>
      <c r="I63" s="19">
        <v>125</v>
      </c>
      <c r="J63" s="7">
        <f t="shared" ref="J63:J92" si="12">IF(I63&lt;=1,"",10)</f>
        <v>10</v>
      </c>
      <c r="K63" s="19">
        <v>8</v>
      </c>
      <c r="L63" s="9"/>
      <c r="M63" s="11" t="str">
        <f t="shared" si="9"/>
        <v xml:space="preserve"> </v>
      </c>
      <c r="N63" s="19"/>
      <c r="O63" s="10">
        <f>_xlfn.XLOOKUP(B63,[4]Blad1!$C:$C,[4]Blad1!$Q:$Q,0)</f>
        <v>0</v>
      </c>
      <c r="P63" s="12" t="str">
        <f t="shared" ref="P63:P92" si="13">IF(O63&lt;=1,"",10)</f>
        <v/>
      </c>
      <c r="Q63" s="19"/>
      <c r="R63" s="11">
        <f t="shared" si="11"/>
        <v>143</v>
      </c>
    </row>
    <row r="64" spans="1:18" x14ac:dyDescent="0.25">
      <c r="A64" s="1">
        <v>58</v>
      </c>
      <c r="B64" s="24" t="s">
        <v>77</v>
      </c>
      <c r="C64" s="3">
        <f>VLOOKUP(D64,'[1]Tabelen Masters'!C$4:D254,2,FALSE)</f>
        <v>1.35</v>
      </c>
      <c r="D64" s="25">
        <v>35</v>
      </c>
      <c r="E64" s="15">
        <f t="shared" si="6"/>
        <v>1.4</v>
      </c>
      <c r="F64" s="6">
        <v>0</v>
      </c>
      <c r="G64" s="7" t="str">
        <f t="shared" si="7"/>
        <v/>
      </c>
      <c r="H64" s="16"/>
      <c r="I64" s="19"/>
      <c r="J64" s="7" t="str">
        <f t="shared" si="12"/>
        <v/>
      </c>
      <c r="K64" s="18"/>
      <c r="L64" s="9"/>
      <c r="M64" s="11" t="str">
        <f t="shared" si="9"/>
        <v xml:space="preserve"> </v>
      </c>
      <c r="N64" s="18"/>
      <c r="O64" s="10">
        <f>_xlfn.XLOOKUP(B64,[4]Blad1!$C:$C,[4]Blad1!$Q:$Q,0)</f>
        <v>111</v>
      </c>
      <c r="P64" s="12">
        <f t="shared" si="13"/>
        <v>10</v>
      </c>
      <c r="Q64" s="19">
        <v>8</v>
      </c>
      <c r="R64" s="11">
        <f t="shared" si="11"/>
        <v>129</v>
      </c>
    </row>
    <row r="65" spans="1:18" x14ac:dyDescent="0.25">
      <c r="A65" s="1">
        <v>59</v>
      </c>
      <c r="B65" s="24" t="s">
        <v>78</v>
      </c>
      <c r="C65" s="3">
        <f>VLOOKUP(D65,'[1]Tabelen Masters'!C$4:D111,2,FALSE)</f>
        <v>1.1499999999999999</v>
      </c>
      <c r="D65" s="25">
        <v>30</v>
      </c>
      <c r="E65" s="15">
        <f t="shared" si="6"/>
        <v>1.2</v>
      </c>
      <c r="F65" s="6">
        <v>0</v>
      </c>
      <c r="G65" s="7" t="str">
        <f t="shared" si="7"/>
        <v/>
      </c>
      <c r="H65" s="22"/>
      <c r="I65" s="23"/>
      <c r="J65" s="7" t="str">
        <f t="shared" si="12"/>
        <v/>
      </c>
      <c r="K65" s="23"/>
      <c r="L65" s="10">
        <f>VLOOKUP(B65,[2]Blad1!$C$2:$Q$56,15,0)</f>
        <v>108</v>
      </c>
      <c r="M65" s="11">
        <f t="shared" si="9"/>
        <v>10</v>
      </c>
      <c r="N65" s="23">
        <v>10</v>
      </c>
      <c r="O65" s="10">
        <f>_xlfn.XLOOKUP(B65,[4]Blad1!$C:$C,[4]Blad1!$Q:$Q,0)</f>
        <v>0</v>
      </c>
      <c r="P65" s="12" t="str">
        <f t="shared" si="13"/>
        <v/>
      </c>
      <c r="Q65" s="23"/>
      <c r="R65" s="11">
        <f t="shared" si="11"/>
        <v>128</v>
      </c>
    </row>
    <row r="66" spans="1:18" x14ac:dyDescent="0.25">
      <c r="A66" s="1">
        <v>60</v>
      </c>
      <c r="B66" s="24" t="s">
        <v>79</v>
      </c>
      <c r="C66" s="3">
        <f>VLOOKUP(D66,'[1]Tabelen Masters'!C$4:D124,2,FALSE)</f>
        <v>1.45</v>
      </c>
      <c r="D66" s="25">
        <v>38</v>
      </c>
      <c r="E66" s="15">
        <f t="shared" si="6"/>
        <v>1.52</v>
      </c>
      <c r="F66" s="6">
        <v>0</v>
      </c>
      <c r="G66" s="7" t="str">
        <f t="shared" si="7"/>
        <v/>
      </c>
      <c r="H66" s="22"/>
      <c r="I66" s="19"/>
      <c r="J66" s="7" t="str">
        <f t="shared" si="12"/>
        <v/>
      </c>
      <c r="K66" s="27"/>
      <c r="L66" s="9"/>
      <c r="M66" s="11" t="str">
        <f t="shared" si="9"/>
        <v xml:space="preserve"> </v>
      </c>
      <c r="N66" s="27"/>
      <c r="O66" s="10">
        <f>_xlfn.XLOOKUP(B66,[4]Blad1!$C:$C,[4]Blad1!$Q:$Q,0)</f>
        <v>117</v>
      </c>
      <c r="P66" s="12">
        <f t="shared" si="13"/>
        <v>10</v>
      </c>
      <c r="Q66" s="23"/>
      <c r="R66" s="11">
        <f t="shared" si="11"/>
        <v>127</v>
      </c>
    </row>
    <row r="67" spans="1:18" x14ac:dyDescent="0.25">
      <c r="A67" s="1">
        <v>61</v>
      </c>
      <c r="B67" s="24" t="s">
        <v>80</v>
      </c>
      <c r="C67" s="3">
        <f>VLOOKUP(D67,'[1]Tabelen Masters'!C$4:D39,2,FALSE)</f>
        <v>1.05</v>
      </c>
      <c r="D67" s="25">
        <v>28</v>
      </c>
      <c r="E67" s="15">
        <f t="shared" si="6"/>
        <v>1.1200000000000001</v>
      </c>
      <c r="F67" s="6">
        <v>114</v>
      </c>
      <c r="G67" s="7">
        <f t="shared" si="7"/>
        <v>10</v>
      </c>
      <c r="H67" s="16"/>
      <c r="I67" s="19"/>
      <c r="J67" s="7" t="str">
        <f t="shared" si="12"/>
        <v/>
      </c>
      <c r="K67" s="19"/>
      <c r="L67" s="9"/>
      <c r="M67" s="11" t="str">
        <f t="shared" si="9"/>
        <v xml:space="preserve"> </v>
      </c>
      <c r="N67" s="19"/>
      <c r="O67" s="10">
        <f>_xlfn.XLOOKUP(B67,[4]Blad1!$C:$C,[4]Blad1!$Q:$Q,0)</f>
        <v>0</v>
      </c>
      <c r="P67" s="12" t="str">
        <f t="shared" si="13"/>
        <v/>
      </c>
      <c r="Q67" s="19"/>
      <c r="R67" s="11">
        <f t="shared" si="11"/>
        <v>124</v>
      </c>
    </row>
    <row r="68" spans="1:18" x14ac:dyDescent="0.25">
      <c r="A68" s="1">
        <v>62</v>
      </c>
      <c r="B68" s="24" t="s">
        <v>81</v>
      </c>
      <c r="C68" s="3">
        <f>VLOOKUP(D68,'[1]Tabelen Masters'!C$4:D282,2,FALSE)</f>
        <v>1.05</v>
      </c>
      <c r="D68" s="25">
        <v>28</v>
      </c>
      <c r="E68" s="15">
        <f t="shared" si="6"/>
        <v>1.1200000000000001</v>
      </c>
      <c r="F68" s="6">
        <v>0</v>
      </c>
      <c r="G68" s="7" t="str">
        <f t="shared" si="7"/>
        <v/>
      </c>
      <c r="H68" s="16"/>
      <c r="I68" s="19">
        <v>113</v>
      </c>
      <c r="J68" s="7">
        <f t="shared" si="12"/>
        <v>10</v>
      </c>
      <c r="K68" s="18"/>
      <c r="L68" s="9"/>
      <c r="M68" s="11" t="str">
        <f t="shared" si="9"/>
        <v xml:space="preserve"> </v>
      </c>
      <c r="N68" s="18"/>
      <c r="O68" s="10">
        <f>_xlfn.XLOOKUP(B68,[4]Blad1!$C:$C,[4]Blad1!$Q:$Q,0)</f>
        <v>0</v>
      </c>
      <c r="P68" s="12" t="str">
        <f t="shared" si="13"/>
        <v/>
      </c>
      <c r="Q68" s="19"/>
      <c r="R68" s="11">
        <f t="shared" si="11"/>
        <v>123</v>
      </c>
    </row>
    <row r="69" spans="1:18" x14ac:dyDescent="0.25">
      <c r="A69" s="1">
        <v>63</v>
      </c>
      <c r="B69" s="24" t="s">
        <v>82</v>
      </c>
      <c r="C69" s="3">
        <f>VLOOKUP(D69,'[1]Tabelen Masters'!C$4:D114,2,FALSE)</f>
        <v>1.35</v>
      </c>
      <c r="D69" s="25">
        <v>35</v>
      </c>
      <c r="E69" s="15">
        <f t="shared" si="6"/>
        <v>1.4</v>
      </c>
      <c r="F69" s="6">
        <v>0</v>
      </c>
      <c r="G69" s="7" t="str">
        <f t="shared" si="7"/>
        <v/>
      </c>
      <c r="H69" s="22"/>
      <c r="I69" s="19">
        <f>VLOOKUP(B69,[3]Blad1!$C$2:$S$54,15,0)</f>
        <v>112</v>
      </c>
      <c r="J69" s="7">
        <f t="shared" si="12"/>
        <v>10</v>
      </c>
      <c r="K69" s="23"/>
      <c r="L69" s="9"/>
      <c r="M69" s="11" t="str">
        <f t="shared" si="9"/>
        <v xml:space="preserve"> </v>
      </c>
      <c r="N69" s="23"/>
      <c r="O69" s="10">
        <f>_xlfn.XLOOKUP(B69,[4]Blad1!$C:$C,[4]Blad1!$Q:$Q,0)</f>
        <v>0</v>
      </c>
      <c r="P69" s="12" t="str">
        <f t="shared" si="13"/>
        <v/>
      </c>
      <c r="Q69" s="23"/>
      <c r="R69" s="11">
        <f t="shared" si="11"/>
        <v>122</v>
      </c>
    </row>
    <row r="70" spans="1:18" x14ac:dyDescent="0.25">
      <c r="A70" s="1">
        <v>64</v>
      </c>
      <c r="B70" s="24" t="s">
        <v>83</v>
      </c>
      <c r="C70" s="3">
        <f>VLOOKUP(D70,'[1]Tabelen Masters'!C$4:D112,2,FALSE)</f>
        <v>1.1499999999999999</v>
      </c>
      <c r="D70" s="25">
        <v>30</v>
      </c>
      <c r="E70" s="15">
        <f t="shared" si="6"/>
        <v>1.2</v>
      </c>
      <c r="F70" s="6">
        <v>0</v>
      </c>
      <c r="G70" s="7" t="str">
        <f t="shared" si="7"/>
        <v/>
      </c>
      <c r="H70" s="22"/>
      <c r="I70" s="19"/>
      <c r="J70" s="7" t="str">
        <f t="shared" si="12"/>
        <v/>
      </c>
      <c r="K70" s="27"/>
      <c r="L70" s="10">
        <f>VLOOKUP(B70,[2]Blad1!$C$2:$Q$56,15,0)</f>
        <v>111</v>
      </c>
      <c r="M70" s="11">
        <f t="shared" si="9"/>
        <v>10</v>
      </c>
      <c r="N70" s="27"/>
      <c r="O70" s="10">
        <f>_xlfn.XLOOKUP(B70,[4]Blad1!$C:$C,[4]Blad1!$Q:$Q,0)</f>
        <v>0</v>
      </c>
      <c r="P70" s="12" t="str">
        <f t="shared" si="13"/>
        <v/>
      </c>
      <c r="Q70" s="23"/>
      <c r="R70" s="11">
        <f t="shared" si="11"/>
        <v>121</v>
      </c>
    </row>
    <row r="71" spans="1:18" x14ac:dyDescent="0.25">
      <c r="A71" s="1">
        <v>65</v>
      </c>
      <c r="B71" s="24" t="s">
        <v>84</v>
      </c>
      <c r="C71" s="3">
        <f>VLOOKUP(D71,'[1]Tabelen Masters'!C$4:D156,2,FALSE)</f>
        <v>0.85</v>
      </c>
      <c r="D71" s="25">
        <v>25</v>
      </c>
      <c r="E71" s="15">
        <f t="shared" ref="E71:E92" si="14">D71/25</f>
        <v>1</v>
      </c>
      <c r="F71" s="6">
        <v>0</v>
      </c>
      <c r="G71" s="7" t="str">
        <f t="shared" ref="G71:G92" si="15">IF(F71&lt;=1,"",10)</f>
        <v/>
      </c>
      <c r="H71" s="22"/>
      <c r="I71" s="23">
        <v>110</v>
      </c>
      <c r="J71" s="7">
        <f t="shared" si="12"/>
        <v>10</v>
      </c>
      <c r="K71" s="23"/>
      <c r="L71" s="9"/>
      <c r="M71" s="11" t="str">
        <f t="shared" ref="M71:M92" si="16">IF(L71&lt;=1," ",10)</f>
        <v xml:space="preserve"> </v>
      </c>
      <c r="N71" s="23"/>
      <c r="O71" s="10">
        <f>_xlfn.XLOOKUP(B71,[4]Blad1!$C:$C,[4]Blad1!$Q:$Q,0)</f>
        <v>0</v>
      </c>
      <c r="P71" s="12" t="str">
        <f t="shared" si="13"/>
        <v/>
      </c>
      <c r="Q71" s="23"/>
      <c r="R71" s="11">
        <f t="shared" ref="R71:R92" si="17">SUM(F71:Q71)</f>
        <v>120</v>
      </c>
    </row>
    <row r="72" spans="1:18" x14ac:dyDescent="0.25">
      <c r="A72" s="1">
        <v>66</v>
      </c>
      <c r="B72" s="24" t="s">
        <v>85</v>
      </c>
      <c r="C72" s="3">
        <f>VLOOKUP(D72,'[1]Tabelen Masters'!C$4:D57,2,FALSE)</f>
        <v>1.25</v>
      </c>
      <c r="D72" s="25">
        <v>33</v>
      </c>
      <c r="E72" s="15">
        <f t="shared" si="14"/>
        <v>1.32</v>
      </c>
      <c r="F72" s="6">
        <v>109</v>
      </c>
      <c r="G72" s="7">
        <f t="shared" si="15"/>
        <v>10</v>
      </c>
      <c r="H72" s="22"/>
      <c r="I72" s="19"/>
      <c r="J72" s="7" t="str">
        <f t="shared" si="12"/>
        <v/>
      </c>
      <c r="K72" s="27"/>
      <c r="L72" s="9"/>
      <c r="M72" s="11" t="str">
        <f t="shared" si="16"/>
        <v xml:space="preserve"> </v>
      </c>
      <c r="N72" s="27"/>
      <c r="O72" s="10">
        <f>_xlfn.XLOOKUP(B72,[4]Blad1!$C:$C,[4]Blad1!$Q:$Q,0)</f>
        <v>0</v>
      </c>
      <c r="P72" s="12" t="str">
        <f t="shared" si="13"/>
        <v/>
      </c>
      <c r="Q72" s="23"/>
      <c r="R72" s="11">
        <f t="shared" si="17"/>
        <v>119</v>
      </c>
    </row>
    <row r="73" spans="1:18" x14ac:dyDescent="0.25">
      <c r="A73" s="1">
        <v>67</v>
      </c>
      <c r="B73" s="24" t="s">
        <v>86</v>
      </c>
      <c r="C73" s="3">
        <f>VLOOKUP(D73,'[1]Tabelen Masters'!C$4:D139,2,FALSE)</f>
        <v>0.95</v>
      </c>
      <c r="D73" s="25">
        <v>26</v>
      </c>
      <c r="E73" s="15">
        <f t="shared" si="14"/>
        <v>1.04</v>
      </c>
      <c r="F73" s="6">
        <v>103</v>
      </c>
      <c r="G73" s="7">
        <f t="shared" si="15"/>
        <v>10</v>
      </c>
      <c r="H73" s="22"/>
      <c r="I73" s="23"/>
      <c r="J73" s="7" t="str">
        <f t="shared" si="12"/>
        <v/>
      </c>
      <c r="K73" s="23"/>
      <c r="L73" s="9"/>
      <c r="M73" s="11" t="str">
        <f t="shared" si="16"/>
        <v xml:space="preserve"> </v>
      </c>
      <c r="N73" s="23"/>
      <c r="O73" s="10">
        <f>_xlfn.XLOOKUP(B73,[4]Blad1!$C:$C,[4]Blad1!$Q:$Q,0)</f>
        <v>0</v>
      </c>
      <c r="P73" s="12" t="str">
        <f t="shared" si="13"/>
        <v/>
      </c>
      <c r="Q73" s="23"/>
      <c r="R73" s="11">
        <f t="shared" si="17"/>
        <v>113</v>
      </c>
    </row>
    <row r="74" spans="1:18" x14ac:dyDescent="0.25">
      <c r="A74" s="1">
        <v>68</v>
      </c>
      <c r="B74" s="24" t="s">
        <v>87</v>
      </c>
      <c r="C74" s="3">
        <f>VLOOKUP(D74,'[1]Tabelen Masters'!C$4:D127,2,FALSE)</f>
        <v>1.45</v>
      </c>
      <c r="D74" s="25">
        <v>38</v>
      </c>
      <c r="E74" s="15">
        <f t="shared" si="14"/>
        <v>1.52</v>
      </c>
      <c r="F74" s="6">
        <v>0</v>
      </c>
      <c r="G74" s="7" t="str">
        <f t="shared" si="15"/>
        <v/>
      </c>
      <c r="H74" s="22"/>
      <c r="I74" s="23">
        <v>103</v>
      </c>
      <c r="J74" s="7">
        <f t="shared" si="12"/>
        <v>10</v>
      </c>
      <c r="K74" s="27"/>
      <c r="L74" s="9"/>
      <c r="M74" s="11" t="str">
        <f t="shared" si="16"/>
        <v xml:space="preserve"> </v>
      </c>
      <c r="N74" s="27"/>
      <c r="O74" s="10">
        <f>_xlfn.XLOOKUP(B74,[4]Blad1!$C:$C,[4]Blad1!$Q:$Q,0)</f>
        <v>0</v>
      </c>
      <c r="P74" s="12" t="str">
        <f t="shared" si="13"/>
        <v/>
      </c>
      <c r="Q74" s="23"/>
      <c r="R74" s="11">
        <f t="shared" si="17"/>
        <v>113</v>
      </c>
    </row>
    <row r="75" spans="1:18" x14ac:dyDescent="0.25">
      <c r="A75" s="1">
        <v>69</v>
      </c>
      <c r="B75" s="24" t="s">
        <v>88</v>
      </c>
      <c r="C75" s="3">
        <f>VLOOKUP(D75,'[1]Tabelen Masters'!C$4:D237,2,FALSE)</f>
        <v>0.85</v>
      </c>
      <c r="D75" s="25">
        <v>25</v>
      </c>
      <c r="E75" s="15">
        <f t="shared" si="14"/>
        <v>1</v>
      </c>
      <c r="F75" s="6">
        <v>0</v>
      </c>
      <c r="G75" s="7" t="str">
        <f t="shared" si="15"/>
        <v/>
      </c>
      <c r="H75" s="16"/>
      <c r="I75" s="19"/>
      <c r="J75" s="7" t="str">
        <f t="shared" si="12"/>
        <v/>
      </c>
      <c r="K75" s="19"/>
      <c r="L75" s="9"/>
      <c r="M75" s="11" t="str">
        <f t="shared" si="16"/>
        <v xml:space="preserve"> </v>
      </c>
      <c r="N75" s="19"/>
      <c r="O75" s="10">
        <f>_xlfn.XLOOKUP(B75,[4]Blad1!$C:$C,[4]Blad1!$Q:$Q,0)</f>
        <v>94</v>
      </c>
      <c r="P75" s="12">
        <f t="shared" si="13"/>
        <v>10</v>
      </c>
      <c r="Q75" s="19"/>
      <c r="R75" s="11">
        <f t="shared" si="17"/>
        <v>104</v>
      </c>
    </row>
    <row r="76" spans="1:18" x14ac:dyDescent="0.25">
      <c r="A76" s="1">
        <v>70</v>
      </c>
      <c r="B76" s="24" t="s">
        <v>89</v>
      </c>
      <c r="C76" s="3">
        <f>VLOOKUP(D76,'[1]Tabelen Masters'!C$4:D93,2,FALSE)</f>
        <v>0.47</v>
      </c>
      <c r="D76" s="25">
        <v>18</v>
      </c>
      <c r="E76" s="15">
        <f t="shared" si="14"/>
        <v>0.72</v>
      </c>
      <c r="F76" s="6">
        <v>0</v>
      </c>
      <c r="G76" s="7" t="str">
        <f t="shared" si="15"/>
        <v/>
      </c>
      <c r="H76" s="22"/>
      <c r="I76" s="19"/>
      <c r="J76" s="7" t="str">
        <f t="shared" si="12"/>
        <v/>
      </c>
      <c r="K76" s="27"/>
      <c r="L76" s="9"/>
      <c r="M76" s="11" t="str">
        <f t="shared" si="16"/>
        <v xml:space="preserve"> </v>
      </c>
      <c r="N76" s="27"/>
      <c r="O76" s="10">
        <f>_xlfn.XLOOKUP(B76,[4]Blad1!$C:$C,[4]Blad1!$Q:$Q,0)</f>
        <v>94</v>
      </c>
      <c r="P76" s="12">
        <f t="shared" si="13"/>
        <v>10</v>
      </c>
      <c r="Q76" s="27"/>
      <c r="R76" s="11">
        <f t="shared" si="17"/>
        <v>104</v>
      </c>
    </row>
    <row r="77" spans="1:18" x14ac:dyDescent="0.25">
      <c r="A77" s="1">
        <v>71</v>
      </c>
      <c r="B77" s="24" t="s">
        <v>90</v>
      </c>
      <c r="C77" s="3">
        <f>VLOOKUP(D77,'[1]Tabelen Masters'!C$4:D115,2,FALSE)</f>
        <v>0.95</v>
      </c>
      <c r="D77" s="25">
        <v>26</v>
      </c>
      <c r="E77" s="15">
        <f t="shared" si="14"/>
        <v>1.04</v>
      </c>
      <c r="F77" s="6">
        <v>0</v>
      </c>
      <c r="G77" s="7" t="str">
        <f t="shared" si="15"/>
        <v/>
      </c>
      <c r="H77" s="22"/>
      <c r="I77" s="19"/>
      <c r="J77" s="7" t="str">
        <f t="shared" si="12"/>
        <v/>
      </c>
      <c r="K77" s="23"/>
      <c r="L77" s="10">
        <f>VLOOKUP(B77,[2]Blad1!$C$2:$Q$56,15,0)</f>
        <v>94</v>
      </c>
      <c r="M77" s="11">
        <f t="shared" si="16"/>
        <v>10</v>
      </c>
      <c r="N77" s="23"/>
      <c r="O77" s="10">
        <f>_xlfn.XLOOKUP(B77,[4]Blad1!$C:$C,[4]Blad1!$Q:$Q,0)</f>
        <v>0</v>
      </c>
      <c r="P77" s="12" t="str">
        <f t="shared" si="13"/>
        <v/>
      </c>
      <c r="Q77" s="23"/>
      <c r="R77" s="11">
        <f t="shared" si="17"/>
        <v>104</v>
      </c>
    </row>
    <row r="78" spans="1:18" x14ac:dyDescent="0.25">
      <c r="A78" s="1">
        <v>72</v>
      </c>
      <c r="B78" s="24" t="s">
        <v>91</v>
      </c>
      <c r="C78" s="3">
        <f>VLOOKUP(D78,'[1]Tabelen Masters'!C$4:D175,2,FALSE)</f>
        <v>1.55</v>
      </c>
      <c r="D78" s="25">
        <v>40</v>
      </c>
      <c r="E78" s="15">
        <f t="shared" si="14"/>
        <v>1.6</v>
      </c>
      <c r="F78" s="6">
        <v>0</v>
      </c>
      <c r="G78" s="7" t="str">
        <f t="shared" si="15"/>
        <v/>
      </c>
      <c r="H78" s="22"/>
      <c r="I78" s="19">
        <f>VLOOKUP(B78,[3]Blad1!$C$2:$S$54,15,0)</f>
        <v>92</v>
      </c>
      <c r="J78" s="7">
        <f t="shared" si="12"/>
        <v>10</v>
      </c>
      <c r="K78" s="27"/>
      <c r="L78" s="9"/>
      <c r="M78" s="11" t="str">
        <f t="shared" si="16"/>
        <v xml:space="preserve"> </v>
      </c>
      <c r="N78" s="27"/>
      <c r="O78" s="10">
        <f>_xlfn.XLOOKUP(B78,[4]Blad1!$C:$C,[4]Blad1!$Q:$Q,0)</f>
        <v>0</v>
      </c>
      <c r="P78" s="12" t="str">
        <f t="shared" si="13"/>
        <v/>
      </c>
      <c r="Q78" s="27"/>
      <c r="R78" s="11">
        <f t="shared" si="17"/>
        <v>102</v>
      </c>
    </row>
    <row r="79" spans="1:18" x14ac:dyDescent="0.25">
      <c r="A79" s="1">
        <v>73</v>
      </c>
      <c r="B79" s="24" t="s">
        <v>92</v>
      </c>
      <c r="C79" s="3">
        <f>VLOOKUP(D79,'[1]Tabelen Masters'!C$4:D52,2,FALSE)</f>
        <v>1.35</v>
      </c>
      <c r="D79" s="25">
        <v>35</v>
      </c>
      <c r="E79" s="15">
        <f t="shared" si="14"/>
        <v>1.4</v>
      </c>
      <c r="F79" s="6">
        <v>87</v>
      </c>
      <c r="G79" s="7">
        <f t="shared" si="15"/>
        <v>10</v>
      </c>
      <c r="H79" s="16"/>
      <c r="I79" s="19"/>
      <c r="J79" s="7" t="str">
        <f t="shared" si="12"/>
        <v/>
      </c>
      <c r="K79" s="19"/>
      <c r="L79" s="9"/>
      <c r="M79" s="11" t="str">
        <f t="shared" si="16"/>
        <v xml:space="preserve"> </v>
      </c>
      <c r="N79" s="19"/>
      <c r="O79" s="10">
        <f>_xlfn.XLOOKUP(B79,[4]Blad1!$C:$C,[4]Blad1!$Q:$Q,0)</f>
        <v>0</v>
      </c>
      <c r="P79" s="12" t="str">
        <f t="shared" si="13"/>
        <v/>
      </c>
      <c r="Q79" s="19"/>
      <c r="R79" s="11">
        <f t="shared" si="17"/>
        <v>97</v>
      </c>
    </row>
    <row r="80" spans="1:18" x14ac:dyDescent="0.25">
      <c r="A80" s="1">
        <v>74</v>
      </c>
      <c r="B80" s="24" t="s">
        <v>93</v>
      </c>
      <c r="C80" s="3">
        <f>VLOOKUP(D80,'[1]Tabelen Masters'!C$4:D184,2,FALSE)</f>
        <v>1.55</v>
      </c>
      <c r="D80" s="25">
        <v>40</v>
      </c>
      <c r="E80" s="15">
        <f t="shared" si="14"/>
        <v>1.6</v>
      </c>
      <c r="F80" s="6">
        <v>0</v>
      </c>
      <c r="G80" s="7" t="str">
        <f t="shared" si="15"/>
        <v/>
      </c>
      <c r="H80" s="22"/>
      <c r="I80" s="19">
        <f>VLOOKUP(B80,[3]Blad1!$C$2:$S$54,15,0)</f>
        <v>85</v>
      </c>
      <c r="J80" s="7">
        <f t="shared" si="12"/>
        <v>10</v>
      </c>
      <c r="K80" s="27"/>
      <c r="L80" s="9"/>
      <c r="M80" s="11" t="str">
        <f t="shared" si="16"/>
        <v xml:space="preserve"> </v>
      </c>
      <c r="N80" s="27"/>
      <c r="O80" s="10">
        <f>_xlfn.XLOOKUP(B80,[4]Blad1!$C:$C,[4]Blad1!$Q:$Q,0)</f>
        <v>0</v>
      </c>
      <c r="P80" s="12" t="str">
        <f t="shared" si="13"/>
        <v/>
      </c>
      <c r="Q80" s="27"/>
      <c r="R80" s="11">
        <f t="shared" si="17"/>
        <v>95</v>
      </c>
    </row>
    <row r="81" spans="1:18" x14ac:dyDescent="0.25">
      <c r="A81" s="1">
        <v>75</v>
      </c>
      <c r="B81" s="24" t="s">
        <v>94</v>
      </c>
      <c r="C81" s="3">
        <f>VLOOKUP(D81,'[1]Tabelen Masters'!C$4:D109,2,FALSE)</f>
        <v>0.95</v>
      </c>
      <c r="D81" s="25">
        <v>26</v>
      </c>
      <c r="E81" s="15">
        <f t="shared" si="14"/>
        <v>1.04</v>
      </c>
      <c r="F81" s="6">
        <v>0</v>
      </c>
      <c r="G81" s="7" t="str">
        <f t="shared" si="15"/>
        <v/>
      </c>
      <c r="H81" s="22"/>
      <c r="I81" s="23">
        <v>84</v>
      </c>
      <c r="J81" s="7">
        <f t="shared" si="12"/>
        <v>10</v>
      </c>
      <c r="K81" s="23"/>
      <c r="L81" s="9"/>
      <c r="M81" s="11" t="str">
        <f t="shared" si="16"/>
        <v xml:space="preserve"> </v>
      </c>
      <c r="N81" s="23"/>
      <c r="O81" s="10">
        <f>_xlfn.XLOOKUP(B81,[4]Blad1!$C:$C,[4]Blad1!$Q:$Q,0)</f>
        <v>0</v>
      </c>
      <c r="P81" s="12" t="str">
        <f t="shared" si="13"/>
        <v/>
      </c>
      <c r="Q81" s="23"/>
      <c r="R81" s="11">
        <f t="shared" si="17"/>
        <v>94</v>
      </c>
    </row>
    <row r="82" spans="1:18" x14ac:dyDescent="0.25">
      <c r="A82" s="1">
        <v>76</v>
      </c>
      <c r="B82" s="24" t="s">
        <v>95</v>
      </c>
      <c r="C82" s="3">
        <f>VLOOKUP(D82,'[1]Tabelen Masters'!C$4:D260,2,FALSE)</f>
        <v>1.55</v>
      </c>
      <c r="D82" s="25">
        <v>40</v>
      </c>
      <c r="E82" s="15">
        <f t="shared" si="14"/>
        <v>1.6</v>
      </c>
      <c r="F82" s="6">
        <v>0</v>
      </c>
      <c r="G82" s="7" t="str">
        <f t="shared" si="15"/>
        <v/>
      </c>
      <c r="H82" s="16"/>
      <c r="I82" s="19"/>
      <c r="J82" s="7" t="str">
        <f t="shared" si="12"/>
        <v/>
      </c>
      <c r="K82" s="19"/>
      <c r="L82" s="9"/>
      <c r="M82" s="11" t="str">
        <f t="shared" si="16"/>
        <v xml:space="preserve"> </v>
      </c>
      <c r="N82" s="19"/>
      <c r="O82" s="10">
        <f>_xlfn.XLOOKUP(B82,[4]Blad1!$C:$C,[4]Blad1!$Q:$Q,0)</f>
        <v>83</v>
      </c>
      <c r="P82" s="12">
        <f t="shared" si="13"/>
        <v>10</v>
      </c>
      <c r="Q82" s="19"/>
      <c r="R82" s="11">
        <f t="shared" si="17"/>
        <v>93</v>
      </c>
    </row>
    <row r="83" spans="1:18" x14ac:dyDescent="0.25">
      <c r="A83" s="1">
        <v>77</v>
      </c>
      <c r="B83" s="31" t="s">
        <v>96</v>
      </c>
      <c r="C83" s="3">
        <f>VLOOKUP(D83,'[1]Tabelen Masters'!C$4:D41,2,FALSE)</f>
        <v>0.95</v>
      </c>
      <c r="D83" s="25">
        <v>26</v>
      </c>
      <c r="E83" s="15">
        <f t="shared" si="14"/>
        <v>1.04</v>
      </c>
      <c r="F83" s="6">
        <v>82</v>
      </c>
      <c r="G83" s="7">
        <f t="shared" si="15"/>
        <v>10</v>
      </c>
      <c r="H83" s="16"/>
      <c r="I83" s="19"/>
      <c r="J83" s="7" t="str">
        <f t="shared" si="12"/>
        <v/>
      </c>
      <c r="K83" s="18"/>
      <c r="L83" s="9"/>
      <c r="M83" s="11" t="str">
        <f t="shared" si="16"/>
        <v xml:space="preserve"> </v>
      </c>
      <c r="N83" s="18"/>
      <c r="O83" s="10">
        <f>_xlfn.XLOOKUP(B83,[4]Blad1!$C:$C,[4]Blad1!$Q:$Q,0)</f>
        <v>0</v>
      </c>
      <c r="P83" s="12" t="str">
        <f t="shared" si="13"/>
        <v/>
      </c>
      <c r="Q83" s="18"/>
      <c r="R83" s="11">
        <f t="shared" si="17"/>
        <v>92</v>
      </c>
    </row>
    <row r="84" spans="1:18" x14ac:dyDescent="0.25">
      <c r="A84" s="1">
        <v>78</v>
      </c>
      <c r="B84" s="24" t="s">
        <v>97</v>
      </c>
      <c r="C84" s="3">
        <f>VLOOKUP(D84,'[1]Tabelen Masters'!C$4:D103,2,FALSE)</f>
        <v>1.25</v>
      </c>
      <c r="D84" s="25">
        <v>33</v>
      </c>
      <c r="E84" s="15">
        <f t="shared" si="14"/>
        <v>1.32</v>
      </c>
      <c r="F84" s="6">
        <v>0</v>
      </c>
      <c r="G84" s="7" t="str">
        <f t="shared" si="15"/>
        <v/>
      </c>
      <c r="H84" s="22"/>
      <c r="I84" s="19">
        <f>VLOOKUP(B84,[3]Blad1!$C$2:$S$54,15,0)</f>
        <v>81</v>
      </c>
      <c r="J84" s="7">
        <f t="shared" si="12"/>
        <v>10</v>
      </c>
      <c r="K84" s="23"/>
      <c r="L84" s="9"/>
      <c r="M84" s="11" t="str">
        <f t="shared" si="16"/>
        <v xml:space="preserve"> </v>
      </c>
      <c r="N84" s="23"/>
      <c r="O84" s="10">
        <f>_xlfn.XLOOKUP(B84,[4]Blad1!$C:$C,[4]Blad1!$Q:$Q,0)</f>
        <v>0</v>
      </c>
      <c r="P84" s="12" t="str">
        <f t="shared" si="13"/>
        <v/>
      </c>
      <c r="Q84" s="23"/>
      <c r="R84" s="11">
        <f t="shared" si="17"/>
        <v>91</v>
      </c>
    </row>
    <row r="85" spans="1:18" x14ac:dyDescent="0.25">
      <c r="A85" s="1">
        <v>79</v>
      </c>
      <c r="B85" s="31" t="s">
        <v>98</v>
      </c>
      <c r="C85" s="3">
        <f>VLOOKUP(D85,'[1]Tabelen Masters'!C$4:D118,2,FALSE)</f>
        <v>1.35</v>
      </c>
      <c r="D85" s="25">
        <v>35</v>
      </c>
      <c r="E85" s="15">
        <f t="shared" si="14"/>
        <v>1.4</v>
      </c>
      <c r="F85" s="6">
        <v>0</v>
      </c>
      <c r="G85" s="7" t="str">
        <f t="shared" si="15"/>
        <v/>
      </c>
      <c r="H85" s="22"/>
      <c r="I85" s="19"/>
      <c r="J85" s="7" t="str">
        <f t="shared" si="12"/>
        <v/>
      </c>
      <c r="K85" s="27"/>
      <c r="L85" s="10">
        <f>VLOOKUP(B85,[2]Blad1!$C$2:$Q$56,15,0)</f>
        <v>81</v>
      </c>
      <c r="M85" s="11">
        <f t="shared" si="16"/>
        <v>10</v>
      </c>
      <c r="N85" s="27"/>
      <c r="O85" s="10">
        <f>_xlfn.XLOOKUP(B85,[4]Blad1!$C:$C,[4]Blad1!$Q:$Q,0)</f>
        <v>0</v>
      </c>
      <c r="P85" s="12" t="str">
        <f t="shared" si="13"/>
        <v/>
      </c>
      <c r="Q85" s="27"/>
      <c r="R85" s="11">
        <f t="shared" si="17"/>
        <v>91</v>
      </c>
    </row>
    <row r="86" spans="1:18" x14ac:dyDescent="0.25">
      <c r="A86" s="1">
        <v>80</v>
      </c>
      <c r="B86" s="32" t="s">
        <v>99</v>
      </c>
      <c r="C86" s="3">
        <f>VLOOKUP(D86,'[1]Tabelen Masters'!C$4:D238,2,FALSE)</f>
        <v>0.95</v>
      </c>
      <c r="D86" s="25">
        <v>26</v>
      </c>
      <c r="E86" s="15">
        <f t="shared" si="14"/>
        <v>1.04</v>
      </c>
      <c r="F86" s="6">
        <v>0</v>
      </c>
      <c r="G86" s="7" t="str">
        <f t="shared" si="15"/>
        <v/>
      </c>
      <c r="H86" s="16"/>
      <c r="I86" s="19"/>
      <c r="J86" s="7" t="str">
        <f t="shared" si="12"/>
        <v/>
      </c>
      <c r="K86" s="19"/>
      <c r="L86" s="9">
        <v>80</v>
      </c>
      <c r="M86" s="11">
        <f t="shared" si="16"/>
        <v>10</v>
      </c>
      <c r="N86" s="19"/>
      <c r="O86" s="10">
        <f>_xlfn.XLOOKUP(B86,[4]Blad1!$C:$C,[4]Blad1!$Q:$Q,0)</f>
        <v>0</v>
      </c>
      <c r="P86" s="12" t="str">
        <f t="shared" si="13"/>
        <v/>
      </c>
      <c r="Q86" s="19"/>
      <c r="R86" s="11">
        <f t="shared" si="17"/>
        <v>90</v>
      </c>
    </row>
    <row r="87" spans="1:18" x14ac:dyDescent="0.25">
      <c r="A87" s="1">
        <v>81</v>
      </c>
      <c r="B87" s="24" t="s">
        <v>100</v>
      </c>
      <c r="C87" s="3">
        <f>VLOOKUP(D87,'[1]Tabelen Masters'!C$4:D60,2,FALSE)</f>
        <v>1.1499999999999999</v>
      </c>
      <c r="D87" s="25">
        <v>30</v>
      </c>
      <c r="E87" s="15">
        <f t="shared" si="14"/>
        <v>1.2</v>
      </c>
      <c r="F87" s="6">
        <v>0</v>
      </c>
      <c r="G87" s="7" t="str">
        <f t="shared" si="15"/>
        <v/>
      </c>
      <c r="H87" s="22"/>
      <c r="I87" s="19">
        <f>VLOOKUP(B87,[3]Blad1!$C$2:$S$54,15,0)</f>
        <v>80</v>
      </c>
      <c r="J87" s="7">
        <f t="shared" si="12"/>
        <v>10</v>
      </c>
      <c r="K87" s="27"/>
      <c r="L87" s="9"/>
      <c r="M87" s="11" t="str">
        <f t="shared" si="16"/>
        <v xml:space="preserve"> </v>
      </c>
      <c r="N87" s="27"/>
      <c r="O87" s="10">
        <f>_xlfn.XLOOKUP(B87,[4]Blad1!$C:$C,[4]Blad1!$Q:$Q,0)</f>
        <v>0</v>
      </c>
      <c r="P87" s="12" t="str">
        <f t="shared" si="13"/>
        <v/>
      </c>
      <c r="Q87" s="27"/>
      <c r="R87" s="11">
        <f t="shared" si="17"/>
        <v>90</v>
      </c>
    </row>
    <row r="88" spans="1:18" x14ac:dyDescent="0.25">
      <c r="A88" s="1">
        <v>82</v>
      </c>
      <c r="B88" s="26" t="s">
        <v>101</v>
      </c>
      <c r="C88" s="3">
        <f>VLOOKUP(D88,'[1]Tabelen Masters'!C$4:D85,2,FALSE)</f>
        <v>1.25</v>
      </c>
      <c r="D88" s="25">
        <v>33</v>
      </c>
      <c r="E88" s="15">
        <f t="shared" si="14"/>
        <v>1.32</v>
      </c>
      <c r="F88" s="6">
        <v>0</v>
      </c>
      <c r="G88" s="7" t="str">
        <f t="shared" si="15"/>
        <v/>
      </c>
      <c r="H88" s="22"/>
      <c r="I88" s="19"/>
      <c r="J88" s="7" t="str">
        <f t="shared" si="12"/>
        <v/>
      </c>
      <c r="K88" s="23"/>
      <c r="L88" s="10">
        <f>VLOOKUP(B88,[2]Blad1!$C$2:$Q$56,15,0)</f>
        <v>70</v>
      </c>
      <c r="M88" s="11">
        <f t="shared" si="16"/>
        <v>10</v>
      </c>
      <c r="N88" s="23"/>
      <c r="O88" s="10">
        <f>_xlfn.XLOOKUP(B88,[4]Blad1!$C:$C,[4]Blad1!$Q:$Q,0)</f>
        <v>0</v>
      </c>
      <c r="P88" s="12" t="str">
        <f t="shared" si="13"/>
        <v/>
      </c>
      <c r="Q88" s="23"/>
      <c r="R88" s="11">
        <f t="shared" si="17"/>
        <v>80</v>
      </c>
    </row>
    <row r="89" spans="1:18" x14ac:dyDescent="0.25">
      <c r="A89" s="1">
        <v>83</v>
      </c>
      <c r="B89" s="24" t="s">
        <v>102</v>
      </c>
      <c r="C89" s="3">
        <f>VLOOKUP(D89,'[1]Tabelen Masters'!C$4:D81,2,FALSE)</f>
        <v>0.85</v>
      </c>
      <c r="D89" s="25">
        <v>25</v>
      </c>
      <c r="E89" s="15">
        <f t="shared" si="14"/>
        <v>1</v>
      </c>
      <c r="F89" s="6">
        <v>0</v>
      </c>
      <c r="G89" s="7" t="str">
        <f t="shared" si="15"/>
        <v/>
      </c>
      <c r="H89" s="22"/>
      <c r="I89" s="19">
        <f>VLOOKUP(B89,[3]Blad1!$C$2:$S$54,15,0)</f>
        <v>65</v>
      </c>
      <c r="J89" s="7">
        <f t="shared" si="12"/>
        <v>10</v>
      </c>
      <c r="K89" s="27"/>
      <c r="L89" s="9"/>
      <c r="M89" s="11" t="str">
        <f t="shared" si="16"/>
        <v xml:space="preserve"> </v>
      </c>
      <c r="N89" s="27"/>
      <c r="O89" s="10">
        <f>_xlfn.XLOOKUP(B89,[4]Blad1!$C:$C,[4]Blad1!$Q:$Q,0)</f>
        <v>0</v>
      </c>
      <c r="P89" s="12" t="str">
        <f t="shared" si="13"/>
        <v/>
      </c>
      <c r="Q89" s="27"/>
      <c r="R89" s="11">
        <f t="shared" si="17"/>
        <v>75</v>
      </c>
    </row>
    <row r="90" spans="1:18" x14ac:dyDescent="0.25">
      <c r="A90" s="1">
        <v>84</v>
      </c>
      <c r="B90" s="24" t="s">
        <v>103</v>
      </c>
      <c r="C90" s="3">
        <f>VLOOKUP(D90,'[1]Tabelen Masters'!C$4:D100,2,FALSE)</f>
        <v>0.75</v>
      </c>
      <c r="D90" s="25">
        <v>23</v>
      </c>
      <c r="E90" s="15">
        <f t="shared" si="14"/>
        <v>0.92</v>
      </c>
      <c r="F90" s="6">
        <v>0</v>
      </c>
      <c r="G90" s="7" t="str">
        <f t="shared" si="15"/>
        <v/>
      </c>
      <c r="H90" s="22"/>
      <c r="I90" s="19"/>
      <c r="J90" s="7" t="str">
        <f t="shared" si="12"/>
        <v/>
      </c>
      <c r="K90" s="23"/>
      <c r="L90" s="9"/>
      <c r="M90" s="11" t="str">
        <f t="shared" si="16"/>
        <v xml:space="preserve"> </v>
      </c>
      <c r="N90" s="23"/>
      <c r="O90" s="10">
        <f>_xlfn.XLOOKUP(B90,[4]Blad1!$C:$C,[4]Blad1!$Q:$Q,0)</f>
        <v>62</v>
      </c>
      <c r="P90" s="12">
        <f t="shared" si="13"/>
        <v>10</v>
      </c>
      <c r="Q90" s="23"/>
      <c r="R90" s="11">
        <f t="shared" si="17"/>
        <v>72</v>
      </c>
    </row>
    <row r="91" spans="1:18" x14ac:dyDescent="0.25">
      <c r="A91" s="1">
        <v>85</v>
      </c>
      <c r="B91" s="24" t="s">
        <v>104</v>
      </c>
      <c r="C91" s="3">
        <f>VLOOKUP(D91,'[1]Tabelen Masters'!C$4:D63,2,FALSE)</f>
        <v>1.1499999999999999</v>
      </c>
      <c r="D91" s="25">
        <v>30</v>
      </c>
      <c r="E91" s="15">
        <f t="shared" si="14"/>
        <v>1.2</v>
      </c>
      <c r="F91" s="6"/>
      <c r="G91" s="7" t="str">
        <f t="shared" si="15"/>
        <v/>
      </c>
      <c r="H91" s="22"/>
      <c r="I91" s="23"/>
      <c r="J91" s="7" t="str">
        <f t="shared" si="12"/>
        <v/>
      </c>
      <c r="K91" s="27"/>
      <c r="L91" s="9"/>
      <c r="M91" s="11" t="str">
        <f t="shared" si="16"/>
        <v xml:space="preserve"> </v>
      </c>
      <c r="N91" s="27"/>
      <c r="O91" s="10">
        <f>_xlfn.XLOOKUP(B91,[4]Blad1!$C:$C,[4]Blad1!$Q:$Q,0)</f>
        <v>60</v>
      </c>
      <c r="P91" s="12">
        <f t="shared" si="13"/>
        <v>10</v>
      </c>
      <c r="Q91" s="27"/>
      <c r="R91" s="11">
        <f t="shared" si="17"/>
        <v>70</v>
      </c>
    </row>
    <row r="92" spans="1:18" x14ac:dyDescent="0.25">
      <c r="A92" s="1">
        <v>86</v>
      </c>
      <c r="B92" s="24" t="s">
        <v>105</v>
      </c>
      <c r="C92" s="3">
        <f>VLOOKUP(D92,'[1]Tabelen Masters'!C$4:D286,2,FALSE)</f>
        <v>0.32</v>
      </c>
      <c r="D92" s="25">
        <v>14</v>
      </c>
      <c r="E92" s="15">
        <f t="shared" si="14"/>
        <v>0.56000000000000005</v>
      </c>
      <c r="F92" s="6">
        <v>0</v>
      </c>
      <c r="G92" s="7" t="str">
        <f t="shared" si="15"/>
        <v/>
      </c>
      <c r="H92" s="16"/>
      <c r="I92" s="19"/>
      <c r="J92" s="7" t="str">
        <f t="shared" si="12"/>
        <v/>
      </c>
      <c r="K92" s="19"/>
      <c r="L92" s="17">
        <v>60</v>
      </c>
      <c r="M92" s="11">
        <f t="shared" si="16"/>
        <v>10</v>
      </c>
      <c r="N92" s="19"/>
      <c r="O92" s="10">
        <f>_xlfn.XLOOKUP(B92,[4]Blad1!$C:$C,[4]Blad1!$Q:$Q,0)</f>
        <v>0</v>
      </c>
      <c r="P92" s="12" t="str">
        <f t="shared" si="13"/>
        <v/>
      </c>
      <c r="Q92" s="19"/>
      <c r="R92" s="11">
        <f t="shared" si="17"/>
        <v>70</v>
      </c>
    </row>
  </sheetData>
  <mergeCells count="22">
    <mergeCell ref="P2:P6"/>
    <mergeCell ref="K2:K6"/>
    <mergeCell ref="L2:L6"/>
    <mergeCell ref="M2:M6"/>
    <mergeCell ref="N2:N6"/>
    <mergeCell ref="O2:O6"/>
    <mergeCell ref="A1:R1"/>
    <mergeCell ref="A2:B2"/>
    <mergeCell ref="C2:C6"/>
    <mergeCell ref="D2:D6"/>
    <mergeCell ref="E2:E6"/>
    <mergeCell ref="F2:F6"/>
    <mergeCell ref="G2:G6"/>
    <mergeCell ref="H2:H6"/>
    <mergeCell ref="I2:I6"/>
    <mergeCell ref="J2:J6"/>
    <mergeCell ref="Q2:Q6"/>
    <mergeCell ref="R2:R6"/>
    <mergeCell ref="A3:B3"/>
    <mergeCell ref="A4:B4"/>
    <mergeCell ref="A5:B5"/>
    <mergeCell ref="A6:B6"/>
  </mergeCells>
  <conditionalFormatting sqref="B1:B92">
    <cfRule type="duplicateValues" dxfId="3" priority="1"/>
  </conditionalFormatting>
  <conditionalFormatting sqref="B7:B92">
    <cfRule type="duplicateValues" dxfId="2" priority="2"/>
  </conditionalFormatting>
  <conditionalFormatting sqref="F7:F92 I7:I92 L7:L92 O7:O92">
    <cfRule type="cellIs" dxfId="1" priority="3" operator="greaterThan">
      <formula>119</formula>
    </cfRule>
    <cfRule type="cellIs" dxfId="0" priority="4" operator="between">
      <formula>1</formula>
      <formula>79</formula>
    </cfRule>
  </conditionalFormatting>
  <pageMargins left="0.7" right="0.7" top="0.75" bottom="0.75" header="0.3" footer="0.3"/>
  <pageSetup paperSize="9" scale="5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2023-11-19T19:14:09Z</dcterms:created>
  <dcterms:modified xsi:type="dcterms:W3CDTF">2023-11-20T09:44:25Z</dcterms:modified>
</cp:coreProperties>
</file>