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Havenstad/"/>
    </mc:Choice>
  </mc:AlternateContent>
  <xr:revisionPtr revIDLastSave="25" documentId="8_{CEF57FD6-8E47-40EF-BC3F-5A7D7E007CFC}" xr6:coauthVersionLast="47" xr6:coauthVersionMax="47" xr10:uidLastSave="{0D5CB314-A572-4463-B10B-F08E35590D6A}"/>
  <bookViews>
    <workbookView xWindow="-120" yWindow="-120" windowWidth="25440" windowHeight="15540" xr2:uid="{D34057CE-6D0A-4F97-8082-A65D16CBB7C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Q29" i="1"/>
  <c r="N29" i="1"/>
  <c r="O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Q18" i="1"/>
  <c r="O18" i="1"/>
  <c r="N18" i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Q11" i="1"/>
  <c r="O11" i="1"/>
  <c r="N11" i="1"/>
  <c r="M11" i="1"/>
  <c r="J11" i="1"/>
  <c r="G11" i="1"/>
  <c r="E11" i="1"/>
  <c r="Q10" i="1"/>
  <c r="N10" i="1"/>
  <c r="O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M2" i="1"/>
  <c r="J2" i="1"/>
  <c r="G2" i="1"/>
  <c r="E2" i="1"/>
  <c r="P2" i="1" l="1"/>
  <c r="Q2" i="1" s="1"/>
</calcChain>
</file>

<file path=xl/sharedStrings.xml><?xml version="1.0" encoding="utf-8"?>
<sst xmlns="http://schemas.openxmlformats.org/spreadsheetml/2006/main" count="105" uniqueCount="60">
  <si>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</si>
  <si>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</si>
  <si>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</si>
  <si>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</si>
  <si>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</si>
  <si>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</si>
  <si>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</si>
  <si>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</si>
  <si>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</si>
  <si>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</si>
  <si>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</si>
  <si>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</si>
  <si>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</si>
  <si>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</si>
  <si>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</si>
  <si>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</si>
  <si>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Henk Bos   </t>
  </si>
  <si>
    <t>A</t>
  </si>
  <si>
    <t>Harrie Lulofs</t>
  </si>
  <si>
    <t>GF</t>
  </si>
  <si>
    <t>Willem Weerd</t>
  </si>
  <si>
    <t>F</t>
  </si>
  <si>
    <t>Ron Pijper</t>
  </si>
  <si>
    <t>Eddie Siemens</t>
  </si>
  <si>
    <t>Coos Blaauw</t>
  </si>
  <si>
    <t xml:space="preserve">Hilko Blaauw   </t>
  </si>
  <si>
    <t>René Martena</t>
  </si>
  <si>
    <t>Max Veenhuis</t>
  </si>
  <si>
    <t>Tjaart Schaub</t>
  </si>
  <si>
    <t>Willie Siemens</t>
  </si>
  <si>
    <t>Tom Been</t>
  </si>
  <si>
    <t>Mehmet Apaydin</t>
  </si>
  <si>
    <t xml:space="preserve">Hendrik Sloot   </t>
  </si>
  <si>
    <t>Henk Matthijssen</t>
  </si>
  <si>
    <t xml:space="preserve">Harm Wending   </t>
  </si>
  <si>
    <t xml:space="preserve">Geert Rijks   </t>
  </si>
  <si>
    <t>Peter Keizer</t>
  </si>
  <si>
    <t>Erik Kroeze</t>
  </si>
  <si>
    <t>Harrie Viswat</t>
  </si>
  <si>
    <t>Mark Meijer</t>
  </si>
  <si>
    <t>Jack van de Rijst</t>
  </si>
  <si>
    <t>Hendrik Freije</t>
  </si>
  <si>
    <t>Jos Bouwmeester</t>
  </si>
  <si>
    <t>Jacob Bosma</t>
  </si>
  <si>
    <t>Boele Boelens</t>
  </si>
  <si>
    <t>Koos Blaauw</t>
  </si>
  <si>
    <t>Jarno Beerlings</t>
  </si>
  <si>
    <t>Jan Knol</t>
  </si>
  <si>
    <t>Johnny Geertsma</t>
  </si>
  <si>
    <t>Lucas Bronsema</t>
  </si>
  <si>
    <t>Geert Grevink</t>
  </si>
  <si>
    <t>Peter Lambeck</t>
  </si>
  <si>
    <t>Johan Edens</t>
  </si>
  <si>
    <t>Hans van Engelen</t>
  </si>
  <si>
    <t>Richard Kant</t>
  </si>
  <si>
    <t>Tjerk Hofman</t>
  </si>
  <si>
    <t xml:space="preserve">Alex Watermulder   </t>
  </si>
  <si>
    <t>Kasper Sturre</t>
  </si>
  <si>
    <t>Geiko Reder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</si>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</sst>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d/mmm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9"/>
      <color rgb="FF000000"/>
      <name val="Arial"/>
    </font>
    <font>
      <sz val="11"/>
      <color theme="1"/>
      <name val="Arial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textRotation="90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right" textRotation="90"/>
    </xf>
    <xf numFmtId="0" fontId="1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7" fillId="2" borderId="2" xfId="0" applyFont="1" applyFill="1" applyBorder="1"/>
    <xf numFmtId="164" fontId="8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/>
    <xf numFmtId="1" fontId="5" fillId="0" borderId="2" xfId="0" applyNumberFormat="1" applyFont="1" applyBorder="1" applyAlignment="1">
      <alignment horizontal="center"/>
    </xf>
    <xf numFmtId="0" fontId="8" fillId="0" borderId="2" xfId="0" applyFont="1" applyBorder="1"/>
    <xf numFmtId="165" fontId="5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" fontId="11" fillId="2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1" fontId="7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/>
    <xf numFmtId="0" fontId="10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textRotation="90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Havenstad/eind%20uitslag%20%203%20BAND%20Havenstad%20MAART%202023.xlsm" TargetMode="External"/><Relationship Id="rId1" Type="http://schemas.openxmlformats.org/officeDocument/2006/relationships/externalLinkPath" Target="eind%20uitslag%20%203%20BAND%20Havenstad%20MAART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4DFA-8993-47FC-B316-84954B07FD55}">
  <sheetPr>
    <pageSetUpPr fitToPage="1"/>
  </sheetPr>
  <dimension ref="A1:S41"/>
  <sheetViews>
    <sheetView tabSelected="1" workbookViewId="0">
      <selection activeCell="Y13" sqref="Y13"/>
    </sheetView>
  </sheetViews>
  <sheetFormatPr defaultRowHeight="15" x14ac:dyDescent="0.25"/>
  <cols>
    <col min="1" max="1" width="3.28515625" bestFit="1" customWidth="1"/>
    <col min="2" max="2" width="6.140625" bestFit="1" customWidth="1"/>
    <col min="3" max="3" width="20.710937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5.425781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9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5" t="s">
        <v>5</v>
      </c>
      <c r="I1" s="5" t="s">
        <v>6</v>
      </c>
      <c r="J1" s="7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7" t="s">
        <v>12</v>
      </c>
      <c r="P1" s="8" t="s">
        <v>13</v>
      </c>
      <c r="Q1" s="9" t="s">
        <v>14</v>
      </c>
      <c r="R1" s="5" t="s">
        <v>15</v>
      </c>
      <c r="S1" s="36" t="s">
        <v>59</v>
      </c>
    </row>
    <row r="2" spans="1:19" x14ac:dyDescent="0.25">
      <c r="A2" s="10">
        <v>1</v>
      </c>
      <c r="B2" s="11">
        <v>45008</v>
      </c>
      <c r="C2" s="12" t="s">
        <v>16</v>
      </c>
      <c r="D2" s="13" t="s">
        <v>17</v>
      </c>
      <c r="E2" s="14">
        <f>VLOOKUP(F2,[1]Hulpblad!I$6:J82,2,FALSE)</f>
        <v>0.45</v>
      </c>
      <c r="F2" s="15">
        <v>13</v>
      </c>
      <c r="G2" s="16">
        <f t="shared" ref="G2:G41" si="0">F2/30</f>
        <v>0.43333333333333335</v>
      </c>
      <c r="H2" s="17">
        <v>15</v>
      </c>
      <c r="I2" s="17">
        <v>3</v>
      </c>
      <c r="J2" s="18">
        <f t="shared" ref="J2:J41" si="1">H2/F2*100</f>
        <v>115.38461538461537</v>
      </c>
      <c r="K2" s="17">
        <v>27</v>
      </c>
      <c r="L2" s="17">
        <v>4</v>
      </c>
      <c r="M2" s="18">
        <f t="shared" ref="M2:M41" si="2">K2/F2*100</f>
        <v>207.69230769230771</v>
      </c>
      <c r="N2" s="10">
        <f t="shared" ref="N2:N41" si="3">H2+K2</f>
        <v>42</v>
      </c>
      <c r="O2" s="19">
        <f t="shared" ref="O2:O41" si="4">N2/60</f>
        <v>0.7</v>
      </c>
      <c r="P2" s="20">
        <f t="shared" ref="P2:P9" si="5">O2/G2*100</f>
        <v>161.53846153846152</v>
      </c>
      <c r="Q2" s="21">
        <f t="shared" ref="Q2:Q41" si="6">ROUNDDOWN(P2,0)</f>
        <v>161</v>
      </c>
      <c r="R2" s="22"/>
      <c r="S2">
        <v>16</v>
      </c>
    </row>
    <row r="3" spans="1:19" x14ac:dyDescent="0.25">
      <c r="A3" s="10">
        <v>2</v>
      </c>
      <c r="B3" s="11">
        <v>45005</v>
      </c>
      <c r="C3" s="12" t="s">
        <v>18</v>
      </c>
      <c r="D3" s="13" t="s">
        <v>17</v>
      </c>
      <c r="E3" s="14">
        <f>VLOOKUP(F3,[1]Hulpblad!I$6:J74,2,FALSE)</f>
        <v>0.48399999999999999</v>
      </c>
      <c r="F3" s="15">
        <v>14</v>
      </c>
      <c r="G3" s="16">
        <f t="shared" si="0"/>
        <v>0.46666666666666667</v>
      </c>
      <c r="H3" s="17">
        <v>26</v>
      </c>
      <c r="I3" s="17">
        <v>4</v>
      </c>
      <c r="J3" s="18">
        <f t="shared" si="1"/>
        <v>185.71428571428572</v>
      </c>
      <c r="K3" s="17">
        <v>16</v>
      </c>
      <c r="L3" s="17">
        <v>2</v>
      </c>
      <c r="M3" s="18">
        <f t="shared" si="2"/>
        <v>114.28571428571428</v>
      </c>
      <c r="N3" s="10">
        <f t="shared" si="3"/>
        <v>42</v>
      </c>
      <c r="O3" s="19">
        <f t="shared" si="4"/>
        <v>0.7</v>
      </c>
      <c r="P3" s="23">
        <f t="shared" si="5"/>
        <v>149.99999999999997</v>
      </c>
      <c r="Q3" s="21">
        <f t="shared" si="6"/>
        <v>150</v>
      </c>
      <c r="R3" s="22" t="s">
        <v>19</v>
      </c>
      <c r="S3">
        <v>16</v>
      </c>
    </row>
    <row r="4" spans="1:19" x14ac:dyDescent="0.25">
      <c r="A4" s="10">
        <v>3</v>
      </c>
      <c r="B4" s="11">
        <v>45005</v>
      </c>
      <c r="C4" s="12" t="s">
        <v>20</v>
      </c>
      <c r="D4" s="13" t="s">
        <v>17</v>
      </c>
      <c r="E4" s="14">
        <f>VLOOKUP(F4,[1]Hulpblad!I$6:J148,2,FALSE)</f>
        <v>0.51700000000000002</v>
      </c>
      <c r="F4" s="15">
        <v>15</v>
      </c>
      <c r="G4" s="16">
        <f t="shared" si="0"/>
        <v>0.5</v>
      </c>
      <c r="H4" s="17">
        <v>15</v>
      </c>
      <c r="I4" s="17">
        <v>4</v>
      </c>
      <c r="J4" s="18">
        <f t="shared" si="1"/>
        <v>100</v>
      </c>
      <c r="K4" s="17">
        <v>26</v>
      </c>
      <c r="L4" s="17">
        <v>4</v>
      </c>
      <c r="M4" s="18">
        <f t="shared" si="2"/>
        <v>173.33333333333334</v>
      </c>
      <c r="N4" s="10">
        <f t="shared" si="3"/>
        <v>41</v>
      </c>
      <c r="O4" s="19">
        <f t="shared" si="4"/>
        <v>0.68333333333333335</v>
      </c>
      <c r="P4" s="23">
        <f t="shared" si="5"/>
        <v>136.66666666666666</v>
      </c>
      <c r="Q4" s="21">
        <f t="shared" si="6"/>
        <v>136</v>
      </c>
      <c r="R4" s="22" t="s">
        <v>21</v>
      </c>
      <c r="S4">
        <v>16</v>
      </c>
    </row>
    <row r="5" spans="1:19" x14ac:dyDescent="0.25">
      <c r="A5" s="10">
        <v>4</v>
      </c>
      <c r="B5" s="11">
        <v>45010</v>
      </c>
      <c r="C5" s="24" t="s">
        <v>22</v>
      </c>
      <c r="D5" s="13" t="s">
        <v>17</v>
      </c>
      <c r="E5" s="14">
        <f>VLOOKUP(F5,[1]Hulpblad!I$6:J132,2,FALSE)</f>
        <v>0.45</v>
      </c>
      <c r="F5" s="25">
        <v>13</v>
      </c>
      <c r="G5" s="16">
        <f t="shared" si="0"/>
        <v>0.43333333333333335</v>
      </c>
      <c r="H5" s="17">
        <v>18</v>
      </c>
      <c r="I5" s="17">
        <v>2</v>
      </c>
      <c r="J5" s="18">
        <f t="shared" si="1"/>
        <v>138.46153846153845</v>
      </c>
      <c r="K5" s="17">
        <v>17</v>
      </c>
      <c r="L5" s="17">
        <v>3</v>
      </c>
      <c r="M5" s="18">
        <f t="shared" si="2"/>
        <v>130.76923076923077</v>
      </c>
      <c r="N5" s="10">
        <f t="shared" si="3"/>
        <v>35</v>
      </c>
      <c r="O5" s="19">
        <f t="shared" si="4"/>
        <v>0.58333333333333337</v>
      </c>
      <c r="P5" s="23">
        <f t="shared" si="5"/>
        <v>134.61538461538461</v>
      </c>
      <c r="Q5" s="21">
        <f t="shared" si="6"/>
        <v>134</v>
      </c>
      <c r="R5" s="22" t="s">
        <v>21</v>
      </c>
      <c r="S5">
        <v>14</v>
      </c>
    </row>
    <row r="6" spans="1:19" x14ac:dyDescent="0.25">
      <c r="A6" s="10">
        <v>5</v>
      </c>
      <c r="B6" s="11">
        <v>45003</v>
      </c>
      <c r="C6" s="12" t="s">
        <v>23</v>
      </c>
      <c r="D6" s="13" t="s">
        <v>17</v>
      </c>
      <c r="E6" s="14">
        <f>VLOOKUP(F6,[1]Hulpblad!I$6:J58,2,FALSE)</f>
        <v>1.1839999999999999</v>
      </c>
      <c r="F6" s="15">
        <v>35</v>
      </c>
      <c r="G6" s="16">
        <f t="shared" si="0"/>
        <v>1.1666666666666667</v>
      </c>
      <c r="H6" s="17">
        <v>61</v>
      </c>
      <c r="I6" s="17">
        <v>9</v>
      </c>
      <c r="J6" s="18">
        <f t="shared" si="1"/>
        <v>174.28571428571428</v>
      </c>
      <c r="K6" s="17">
        <v>32</v>
      </c>
      <c r="L6" s="17">
        <v>2</v>
      </c>
      <c r="M6" s="18">
        <f t="shared" si="2"/>
        <v>91.428571428571431</v>
      </c>
      <c r="N6" s="10">
        <f t="shared" si="3"/>
        <v>93</v>
      </c>
      <c r="O6" s="19">
        <f t="shared" si="4"/>
        <v>1.55</v>
      </c>
      <c r="P6" s="23">
        <f t="shared" si="5"/>
        <v>132.85714285714286</v>
      </c>
      <c r="Q6" s="21">
        <f t="shared" si="6"/>
        <v>132</v>
      </c>
      <c r="R6" s="22"/>
      <c r="S6">
        <v>36</v>
      </c>
    </row>
    <row r="7" spans="1:19" x14ac:dyDescent="0.25">
      <c r="A7" s="10">
        <v>6</v>
      </c>
      <c r="B7" s="11">
        <v>45000</v>
      </c>
      <c r="C7" s="26" t="s">
        <v>24</v>
      </c>
      <c r="D7" s="13" t="s">
        <v>17</v>
      </c>
      <c r="E7" s="14">
        <f>VLOOKUP(F7,[1]Hulpblad!I$6:J47,2,FALSE)</f>
        <v>0.45</v>
      </c>
      <c r="F7" s="27">
        <v>13</v>
      </c>
      <c r="G7" s="16">
        <f t="shared" si="0"/>
        <v>0.43333333333333335</v>
      </c>
      <c r="H7" s="17">
        <v>21</v>
      </c>
      <c r="I7" s="28">
        <v>4</v>
      </c>
      <c r="J7" s="18">
        <f t="shared" si="1"/>
        <v>161.53846153846155</v>
      </c>
      <c r="K7" s="17">
        <v>12</v>
      </c>
      <c r="L7" s="17">
        <v>2</v>
      </c>
      <c r="M7" s="18">
        <f t="shared" si="2"/>
        <v>92.307692307692307</v>
      </c>
      <c r="N7" s="10">
        <f t="shared" si="3"/>
        <v>33</v>
      </c>
      <c r="O7" s="19">
        <f t="shared" si="4"/>
        <v>0.55000000000000004</v>
      </c>
      <c r="P7" s="23">
        <f t="shared" si="5"/>
        <v>126.92307692307693</v>
      </c>
      <c r="Q7" s="21">
        <f t="shared" si="6"/>
        <v>126</v>
      </c>
      <c r="R7" s="22" t="s">
        <v>21</v>
      </c>
      <c r="S7">
        <v>14</v>
      </c>
    </row>
    <row r="8" spans="1:19" x14ac:dyDescent="0.25">
      <c r="A8" s="10">
        <v>7</v>
      </c>
      <c r="B8" s="11">
        <v>45010</v>
      </c>
      <c r="C8" s="12" t="s">
        <v>25</v>
      </c>
      <c r="D8" s="13" t="s">
        <v>17</v>
      </c>
      <c r="E8" s="14">
        <f>VLOOKUP(F8,[1]Hulpblad!I$6:J90,2,FALSE)</f>
        <v>0.45</v>
      </c>
      <c r="F8" s="25">
        <v>13</v>
      </c>
      <c r="G8" s="16">
        <f t="shared" si="0"/>
        <v>0.43333333333333335</v>
      </c>
      <c r="H8" s="17">
        <v>12</v>
      </c>
      <c r="I8" s="17">
        <v>3</v>
      </c>
      <c r="J8" s="18">
        <f t="shared" si="1"/>
        <v>92.307692307692307</v>
      </c>
      <c r="K8" s="17">
        <v>20</v>
      </c>
      <c r="L8" s="17">
        <v>6</v>
      </c>
      <c r="M8" s="18">
        <f t="shared" si="2"/>
        <v>153.84615384615387</v>
      </c>
      <c r="N8" s="10">
        <f t="shared" si="3"/>
        <v>32</v>
      </c>
      <c r="O8" s="19">
        <f t="shared" si="4"/>
        <v>0.53333333333333333</v>
      </c>
      <c r="P8" s="23">
        <f t="shared" si="5"/>
        <v>123.07692307692307</v>
      </c>
      <c r="Q8" s="21">
        <f t="shared" si="6"/>
        <v>123</v>
      </c>
      <c r="R8" s="22" t="s">
        <v>21</v>
      </c>
      <c r="S8">
        <v>14</v>
      </c>
    </row>
    <row r="9" spans="1:19" x14ac:dyDescent="0.25">
      <c r="A9" s="10">
        <v>8</v>
      </c>
      <c r="B9" s="11">
        <v>45003</v>
      </c>
      <c r="C9" s="24" t="s">
        <v>26</v>
      </c>
      <c r="D9" s="13" t="s">
        <v>17</v>
      </c>
      <c r="E9" s="14">
        <f>VLOOKUP(F9,[1]Hulpblad!I$6:J126,2,FALSE)</f>
        <v>0.61699999999999999</v>
      </c>
      <c r="F9" s="15">
        <v>18</v>
      </c>
      <c r="G9" s="16">
        <f t="shared" si="0"/>
        <v>0.6</v>
      </c>
      <c r="H9" s="17">
        <v>26</v>
      </c>
      <c r="I9" s="17">
        <v>6</v>
      </c>
      <c r="J9" s="18">
        <f t="shared" si="1"/>
        <v>144.44444444444443</v>
      </c>
      <c r="K9" s="17">
        <v>15</v>
      </c>
      <c r="L9" s="17">
        <v>2</v>
      </c>
      <c r="M9" s="18">
        <f t="shared" si="2"/>
        <v>83.333333333333343</v>
      </c>
      <c r="N9" s="10">
        <f t="shared" si="3"/>
        <v>41</v>
      </c>
      <c r="O9" s="19">
        <f t="shared" si="4"/>
        <v>0.68333333333333335</v>
      </c>
      <c r="P9" s="23">
        <f t="shared" si="5"/>
        <v>113.8888888888889</v>
      </c>
      <c r="Q9" s="21">
        <f t="shared" si="6"/>
        <v>113</v>
      </c>
      <c r="R9" s="22"/>
    </row>
    <row r="10" spans="1:19" x14ac:dyDescent="0.25">
      <c r="A10" s="10">
        <v>9</v>
      </c>
      <c r="B10" s="11">
        <v>45000</v>
      </c>
      <c r="C10" s="12" t="s">
        <v>27</v>
      </c>
      <c r="D10" s="13" t="s">
        <v>17</v>
      </c>
      <c r="E10" s="14">
        <f>VLOOKUP(F10,[1]Hulpblad!I$6:J120,2,FALSE)</f>
        <v>0.55000000000000004</v>
      </c>
      <c r="F10" s="15">
        <v>16</v>
      </c>
      <c r="G10" s="16">
        <f t="shared" si="0"/>
        <v>0.53333333333333333</v>
      </c>
      <c r="H10" s="17">
        <v>19</v>
      </c>
      <c r="I10" s="17">
        <v>4</v>
      </c>
      <c r="J10" s="18">
        <f t="shared" si="1"/>
        <v>118.75</v>
      </c>
      <c r="K10" s="17">
        <v>17</v>
      </c>
      <c r="L10" s="17">
        <v>3</v>
      </c>
      <c r="M10" s="18">
        <f t="shared" si="2"/>
        <v>106.25</v>
      </c>
      <c r="N10" s="10">
        <f t="shared" si="3"/>
        <v>36</v>
      </c>
      <c r="O10" s="19">
        <f t="shared" si="4"/>
        <v>0.6</v>
      </c>
      <c r="P10" s="23">
        <v>112.502</v>
      </c>
      <c r="Q10" s="21">
        <f t="shared" si="6"/>
        <v>112</v>
      </c>
      <c r="R10" s="22"/>
    </row>
    <row r="11" spans="1:19" x14ac:dyDescent="0.25">
      <c r="A11" s="10">
        <v>10</v>
      </c>
      <c r="B11" s="11">
        <v>44998</v>
      </c>
      <c r="C11" s="12" t="s">
        <v>28</v>
      </c>
      <c r="D11" s="13" t="s">
        <v>17</v>
      </c>
      <c r="E11" s="14">
        <f>VLOOKUP(F11,[1]Hulpblad!I$6:J140,2,FALSE)</f>
        <v>0.55000000000000004</v>
      </c>
      <c r="F11" s="15">
        <v>16</v>
      </c>
      <c r="G11" s="16">
        <f t="shared" si="0"/>
        <v>0.53333333333333333</v>
      </c>
      <c r="H11" s="17">
        <v>19</v>
      </c>
      <c r="I11" s="17">
        <v>3</v>
      </c>
      <c r="J11" s="18">
        <f t="shared" si="1"/>
        <v>118.75</v>
      </c>
      <c r="K11" s="17">
        <v>17</v>
      </c>
      <c r="L11" s="17">
        <v>3</v>
      </c>
      <c r="M11" s="18">
        <f t="shared" si="2"/>
        <v>106.25</v>
      </c>
      <c r="N11" s="10">
        <f t="shared" si="3"/>
        <v>36</v>
      </c>
      <c r="O11" s="19">
        <f t="shared" si="4"/>
        <v>0.6</v>
      </c>
      <c r="P11" s="23">
        <v>112.501</v>
      </c>
      <c r="Q11" s="21">
        <f t="shared" si="6"/>
        <v>112</v>
      </c>
      <c r="R11" s="22"/>
    </row>
    <row r="12" spans="1:19" x14ac:dyDescent="0.25">
      <c r="A12" s="10">
        <v>11</v>
      </c>
      <c r="B12" s="11">
        <v>44998</v>
      </c>
      <c r="C12" s="12" t="s">
        <v>29</v>
      </c>
      <c r="D12" s="13" t="s">
        <v>17</v>
      </c>
      <c r="E12" s="14">
        <f>VLOOKUP(F12,[1]Hulpblad!I$6:J149,2,FALSE)</f>
        <v>0.68400000000000005</v>
      </c>
      <c r="F12" s="15">
        <v>20</v>
      </c>
      <c r="G12" s="16">
        <f t="shared" si="0"/>
        <v>0.66666666666666663</v>
      </c>
      <c r="H12" s="17">
        <v>22</v>
      </c>
      <c r="I12" s="17">
        <v>5</v>
      </c>
      <c r="J12" s="18">
        <f t="shared" si="1"/>
        <v>110.00000000000001</v>
      </c>
      <c r="K12" s="17">
        <v>23</v>
      </c>
      <c r="L12" s="17">
        <v>5</v>
      </c>
      <c r="M12" s="18">
        <f t="shared" si="2"/>
        <v>114.99999999999999</v>
      </c>
      <c r="N12" s="10">
        <f t="shared" si="3"/>
        <v>45</v>
      </c>
      <c r="O12" s="19">
        <f t="shared" si="4"/>
        <v>0.75</v>
      </c>
      <c r="P12" s="23">
        <f t="shared" ref="P12:P17" si="7">O12/G12*100</f>
        <v>112.5</v>
      </c>
      <c r="Q12" s="21">
        <f t="shared" si="6"/>
        <v>112</v>
      </c>
      <c r="R12" s="22"/>
    </row>
    <row r="13" spans="1:19" x14ac:dyDescent="0.25">
      <c r="A13" s="10">
        <v>12</v>
      </c>
      <c r="B13" s="11">
        <v>45003</v>
      </c>
      <c r="C13" s="12" t="s">
        <v>30</v>
      </c>
      <c r="D13" s="13" t="s">
        <v>17</v>
      </c>
      <c r="E13" s="14">
        <f>VLOOKUP(F13,[1]Hulpblad!I$6:J143,2,FALSE)</f>
        <v>0.45</v>
      </c>
      <c r="F13" s="15">
        <v>13</v>
      </c>
      <c r="G13" s="16">
        <f t="shared" si="0"/>
        <v>0.43333333333333335</v>
      </c>
      <c r="H13" s="17">
        <v>16</v>
      </c>
      <c r="I13" s="17">
        <v>4</v>
      </c>
      <c r="J13" s="18">
        <f t="shared" si="1"/>
        <v>123.07692307692308</v>
      </c>
      <c r="K13" s="17">
        <v>12</v>
      </c>
      <c r="L13" s="17">
        <v>4</v>
      </c>
      <c r="M13" s="18">
        <f t="shared" si="2"/>
        <v>92.307692307692307</v>
      </c>
      <c r="N13" s="10">
        <f t="shared" si="3"/>
        <v>28</v>
      </c>
      <c r="O13" s="19">
        <f t="shared" si="4"/>
        <v>0.46666666666666667</v>
      </c>
      <c r="P13" s="23">
        <f t="shared" si="7"/>
        <v>107.69230769230769</v>
      </c>
      <c r="Q13" s="21">
        <f t="shared" si="6"/>
        <v>107</v>
      </c>
      <c r="R13" s="22"/>
    </row>
    <row r="14" spans="1:19" x14ac:dyDescent="0.25">
      <c r="A14" s="10">
        <v>13</v>
      </c>
      <c r="B14" s="11">
        <v>45003</v>
      </c>
      <c r="C14" s="29" t="s">
        <v>31</v>
      </c>
      <c r="D14" s="13" t="s">
        <v>17</v>
      </c>
      <c r="E14" s="14">
        <f>VLOOKUP(F14,[1]Hulpblad!I$6:J112,2,FALSE)</f>
        <v>0.45</v>
      </c>
      <c r="F14" s="27">
        <v>13</v>
      </c>
      <c r="G14" s="16">
        <f t="shared" si="0"/>
        <v>0.43333333333333335</v>
      </c>
      <c r="H14" s="30">
        <v>16</v>
      </c>
      <c r="I14" s="30">
        <v>3</v>
      </c>
      <c r="J14" s="18">
        <f t="shared" si="1"/>
        <v>123.07692307692308</v>
      </c>
      <c r="K14" s="30">
        <v>11</v>
      </c>
      <c r="L14" s="30">
        <v>2</v>
      </c>
      <c r="M14" s="18">
        <f t="shared" si="2"/>
        <v>84.615384615384613</v>
      </c>
      <c r="N14" s="10">
        <f t="shared" si="3"/>
        <v>27</v>
      </c>
      <c r="O14" s="19">
        <f t="shared" si="4"/>
        <v>0.45</v>
      </c>
      <c r="P14" s="23">
        <f t="shared" si="7"/>
        <v>103.84615384615385</v>
      </c>
      <c r="Q14" s="21">
        <f t="shared" si="6"/>
        <v>103</v>
      </c>
      <c r="R14" s="22" t="s">
        <v>19</v>
      </c>
    </row>
    <row r="15" spans="1:19" x14ac:dyDescent="0.25">
      <c r="A15" s="10">
        <v>14</v>
      </c>
      <c r="B15" s="11">
        <v>45008</v>
      </c>
      <c r="C15" s="12" t="s">
        <v>32</v>
      </c>
      <c r="D15" s="13" t="s">
        <v>17</v>
      </c>
      <c r="E15" s="14">
        <f>VLOOKUP(F15,[1]Hulpblad!I$6:J81,2,FALSE)</f>
        <v>0.45</v>
      </c>
      <c r="F15" s="15">
        <v>13</v>
      </c>
      <c r="G15" s="16">
        <f t="shared" si="0"/>
        <v>0.43333333333333335</v>
      </c>
      <c r="H15" s="17">
        <v>12</v>
      </c>
      <c r="I15" s="17">
        <v>2</v>
      </c>
      <c r="J15" s="18">
        <f t="shared" si="1"/>
        <v>92.307692307692307</v>
      </c>
      <c r="K15" s="17">
        <v>15</v>
      </c>
      <c r="L15" s="17">
        <v>3</v>
      </c>
      <c r="M15" s="18">
        <f t="shared" si="2"/>
        <v>115.38461538461537</v>
      </c>
      <c r="N15" s="10">
        <f t="shared" si="3"/>
        <v>27</v>
      </c>
      <c r="O15" s="19">
        <f t="shared" si="4"/>
        <v>0.45</v>
      </c>
      <c r="P15" s="23">
        <f t="shared" si="7"/>
        <v>103.84615384615385</v>
      </c>
      <c r="Q15" s="21">
        <f t="shared" si="6"/>
        <v>103</v>
      </c>
      <c r="R15" s="22" t="s">
        <v>19</v>
      </c>
    </row>
    <row r="16" spans="1:19" x14ac:dyDescent="0.25">
      <c r="A16" s="10">
        <v>15</v>
      </c>
      <c r="B16" s="11">
        <v>45010</v>
      </c>
      <c r="C16" s="12" t="s">
        <v>33</v>
      </c>
      <c r="D16" s="13" t="s">
        <v>17</v>
      </c>
      <c r="E16" s="14">
        <f>VLOOKUP(F16,[1]Hulpblad!I$6:J85,2,FALSE)</f>
        <v>0.45</v>
      </c>
      <c r="F16" s="31">
        <v>13</v>
      </c>
      <c r="G16" s="16">
        <f t="shared" si="0"/>
        <v>0.43333333333333335</v>
      </c>
      <c r="H16" s="17">
        <v>9</v>
      </c>
      <c r="I16" s="17">
        <v>3</v>
      </c>
      <c r="J16" s="18">
        <f t="shared" si="1"/>
        <v>69.230769230769226</v>
      </c>
      <c r="K16" s="17">
        <v>17</v>
      </c>
      <c r="L16" s="17">
        <v>4</v>
      </c>
      <c r="M16" s="18">
        <f t="shared" si="2"/>
        <v>130.76923076923077</v>
      </c>
      <c r="N16" s="10">
        <f t="shared" si="3"/>
        <v>26</v>
      </c>
      <c r="O16" s="19">
        <f t="shared" si="4"/>
        <v>0.43333333333333335</v>
      </c>
      <c r="P16" s="23">
        <f t="shared" si="7"/>
        <v>100</v>
      </c>
      <c r="Q16" s="21">
        <f t="shared" si="6"/>
        <v>100</v>
      </c>
      <c r="R16" s="22" t="s">
        <v>19</v>
      </c>
    </row>
    <row r="17" spans="1:19" x14ac:dyDescent="0.25">
      <c r="A17" s="10">
        <v>16</v>
      </c>
      <c r="B17" s="11">
        <v>45003</v>
      </c>
      <c r="C17" s="24" t="s">
        <v>34</v>
      </c>
      <c r="D17" s="13" t="s">
        <v>17</v>
      </c>
      <c r="E17" s="14">
        <f>VLOOKUP(F17,[1]Hulpblad!I$6:J72,2,FALSE)</f>
        <v>0.51700000000000002</v>
      </c>
      <c r="F17" s="15">
        <v>15</v>
      </c>
      <c r="G17" s="16">
        <f t="shared" si="0"/>
        <v>0.5</v>
      </c>
      <c r="H17" s="17">
        <v>19</v>
      </c>
      <c r="I17" s="17">
        <v>4</v>
      </c>
      <c r="J17" s="18">
        <f t="shared" si="1"/>
        <v>126.66666666666666</v>
      </c>
      <c r="K17" s="17">
        <v>10</v>
      </c>
      <c r="L17" s="17">
        <v>2</v>
      </c>
      <c r="M17" s="18">
        <f t="shared" si="2"/>
        <v>66.666666666666657</v>
      </c>
      <c r="N17" s="10">
        <f t="shared" si="3"/>
        <v>29</v>
      </c>
      <c r="O17" s="19">
        <f t="shared" si="4"/>
        <v>0.48333333333333334</v>
      </c>
      <c r="P17" s="23">
        <f t="shared" si="7"/>
        <v>96.666666666666671</v>
      </c>
      <c r="Q17" s="21">
        <f t="shared" si="6"/>
        <v>96</v>
      </c>
      <c r="R17" s="22"/>
    </row>
    <row r="18" spans="1:19" x14ac:dyDescent="0.25">
      <c r="A18" s="10">
        <v>17</v>
      </c>
      <c r="B18" s="11">
        <v>45005</v>
      </c>
      <c r="C18" s="12" t="s">
        <v>35</v>
      </c>
      <c r="D18" s="13" t="s">
        <v>17</v>
      </c>
      <c r="E18" s="14">
        <f>VLOOKUP(F18,[1]Hulpblad!I$6:J65,2,FALSE)</f>
        <v>0.45</v>
      </c>
      <c r="F18" s="15">
        <v>13</v>
      </c>
      <c r="G18" s="16">
        <f t="shared" si="0"/>
        <v>0.43333333333333335</v>
      </c>
      <c r="H18" s="17">
        <v>6</v>
      </c>
      <c r="I18" s="17">
        <v>2</v>
      </c>
      <c r="J18" s="18">
        <f t="shared" si="1"/>
        <v>46.153846153846153</v>
      </c>
      <c r="K18" s="17">
        <v>18</v>
      </c>
      <c r="L18" s="17">
        <v>3</v>
      </c>
      <c r="M18" s="18">
        <f t="shared" si="2"/>
        <v>138.46153846153845</v>
      </c>
      <c r="N18" s="10">
        <f t="shared" si="3"/>
        <v>24</v>
      </c>
      <c r="O18" s="19">
        <f t="shared" si="4"/>
        <v>0.4</v>
      </c>
      <c r="P18" s="23">
        <v>92.308999999999997</v>
      </c>
      <c r="Q18" s="21">
        <f t="shared" si="6"/>
        <v>92</v>
      </c>
      <c r="R18" s="22"/>
    </row>
    <row r="19" spans="1:19" x14ac:dyDescent="0.25">
      <c r="A19" s="10">
        <v>18</v>
      </c>
      <c r="B19" s="11">
        <v>45003</v>
      </c>
      <c r="C19" s="29" t="s">
        <v>36</v>
      </c>
      <c r="D19" s="13" t="s">
        <v>17</v>
      </c>
      <c r="E19" s="14">
        <f>VLOOKUP(F19,[1]Hulpblad!I$6:J114,2,FALSE)</f>
        <v>0.45</v>
      </c>
      <c r="F19" s="27">
        <v>13</v>
      </c>
      <c r="G19" s="16">
        <f t="shared" si="0"/>
        <v>0.43333333333333335</v>
      </c>
      <c r="H19" s="17">
        <v>11</v>
      </c>
      <c r="I19" s="28">
        <v>2</v>
      </c>
      <c r="J19" s="18">
        <f t="shared" si="1"/>
        <v>84.615384615384613</v>
      </c>
      <c r="K19" s="17">
        <v>13</v>
      </c>
      <c r="L19" s="17">
        <v>4</v>
      </c>
      <c r="M19" s="18">
        <f t="shared" si="2"/>
        <v>100</v>
      </c>
      <c r="N19" s="10">
        <f t="shared" si="3"/>
        <v>24</v>
      </c>
      <c r="O19" s="19">
        <f t="shared" si="4"/>
        <v>0.4</v>
      </c>
      <c r="P19" s="23">
        <f t="shared" ref="P19:P28" si="8">O19/G19*100</f>
        <v>92.307692307692307</v>
      </c>
      <c r="Q19" s="21">
        <f t="shared" si="6"/>
        <v>92</v>
      </c>
      <c r="R19" s="22"/>
    </row>
    <row r="20" spans="1:19" x14ac:dyDescent="0.25">
      <c r="A20" s="10">
        <v>19</v>
      </c>
      <c r="B20" s="11">
        <v>45005</v>
      </c>
      <c r="C20" s="24" t="s">
        <v>37</v>
      </c>
      <c r="D20" s="13" t="s">
        <v>17</v>
      </c>
      <c r="E20" s="14">
        <f>VLOOKUP(F20,[1]Hulpblad!I$6:J59,2,FALSE)</f>
        <v>0.61699999999999999</v>
      </c>
      <c r="F20" s="15">
        <v>18</v>
      </c>
      <c r="G20" s="16">
        <f t="shared" si="0"/>
        <v>0.6</v>
      </c>
      <c r="H20" s="17">
        <v>10</v>
      </c>
      <c r="I20" s="17">
        <v>1</v>
      </c>
      <c r="J20" s="18">
        <f t="shared" si="1"/>
        <v>55.555555555555557</v>
      </c>
      <c r="K20" s="17">
        <v>23</v>
      </c>
      <c r="L20" s="17">
        <v>4</v>
      </c>
      <c r="M20" s="18">
        <f t="shared" si="2"/>
        <v>127.77777777777777</v>
      </c>
      <c r="N20" s="10">
        <f t="shared" si="3"/>
        <v>33</v>
      </c>
      <c r="O20" s="19">
        <f t="shared" si="4"/>
        <v>0.55000000000000004</v>
      </c>
      <c r="P20" s="23">
        <f t="shared" si="8"/>
        <v>91.666666666666671</v>
      </c>
      <c r="Q20" s="21">
        <f t="shared" si="6"/>
        <v>91</v>
      </c>
      <c r="R20" s="22"/>
    </row>
    <row r="21" spans="1:19" x14ac:dyDescent="0.25">
      <c r="A21" s="10">
        <v>20</v>
      </c>
      <c r="B21" s="11">
        <v>45003</v>
      </c>
      <c r="C21" s="29" t="s">
        <v>38</v>
      </c>
      <c r="D21" s="13" t="s">
        <v>17</v>
      </c>
      <c r="E21" s="14">
        <f>VLOOKUP(F21,[1]Hulpblad!I$6:J76,2,FALSE)</f>
        <v>0.88400000000000001</v>
      </c>
      <c r="F21" s="15">
        <v>26</v>
      </c>
      <c r="G21" s="16">
        <f t="shared" si="0"/>
        <v>0.8666666666666667</v>
      </c>
      <c r="H21" s="17">
        <v>24</v>
      </c>
      <c r="I21" s="17">
        <v>5</v>
      </c>
      <c r="J21" s="18">
        <f t="shared" si="1"/>
        <v>92.307692307692307</v>
      </c>
      <c r="K21" s="17">
        <v>23</v>
      </c>
      <c r="L21" s="17">
        <v>5</v>
      </c>
      <c r="M21" s="18">
        <f t="shared" si="2"/>
        <v>88.461538461538453</v>
      </c>
      <c r="N21" s="10">
        <f t="shared" si="3"/>
        <v>47</v>
      </c>
      <c r="O21" s="19">
        <f t="shared" si="4"/>
        <v>0.78333333333333333</v>
      </c>
      <c r="P21" s="23">
        <f t="shared" si="8"/>
        <v>90.384615384615387</v>
      </c>
      <c r="Q21" s="21">
        <f t="shared" si="6"/>
        <v>90</v>
      </c>
      <c r="R21" s="22"/>
    </row>
    <row r="22" spans="1:19" x14ac:dyDescent="0.25">
      <c r="A22" s="10">
        <v>21</v>
      </c>
      <c r="B22" s="11">
        <v>44998</v>
      </c>
      <c r="C22" s="12" t="s">
        <v>39</v>
      </c>
      <c r="D22" s="13" t="s">
        <v>17</v>
      </c>
      <c r="E22" s="14">
        <f>VLOOKUP(F22,[1]Hulpblad!I$6:J118,2,FALSE)</f>
        <v>0.51700000000000002</v>
      </c>
      <c r="F22" s="31">
        <v>15</v>
      </c>
      <c r="G22" s="16">
        <f t="shared" si="0"/>
        <v>0.5</v>
      </c>
      <c r="H22" s="17">
        <v>16</v>
      </c>
      <c r="I22" s="17">
        <v>2</v>
      </c>
      <c r="J22" s="18">
        <f t="shared" si="1"/>
        <v>106.66666666666667</v>
      </c>
      <c r="K22" s="17">
        <v>11</v>
      </c>
      <c r="L22" s="17">
        <v>4</v>
      </c>
      <c r="M22" s="18">
        <f t="shared" si="2"/>
        <v>73.333333333333329</v>
      </c>
      <c r="N22" s="10">
        <f t="shared" si="3"/>
        <v>27</v>
      </c>
      <c r="O22" s="19">
        <f t="shared" si="4"/>
        <v>0.45</v>
      </c>
      <c r="P22" s="23">
        <f t="shared" si="8"/>
        <v>90</v>
      </c>
      <c r="Q22" s="21">
        <f t="shared" si="6"/>
        <v>90</v>
      </c>
      <c r="R22" s="22"/>
    </row>
    <row r="23" spans="1:19" x14ac:dyDescent="0.25">
      <c r="A23" s="10">
        <v>22</v>
      </c>
      <c r="B23" s="11">
        <v>45003</v>
      </c>
      <c r="C23" s="29" t="s">
        <v>40</v>
      </c>
      <c r="D23" s="13" t="s">
        <v>17</v>
      </c>
      <c r="E23" s="14">
        <f>VLOOKUP(F23,[1]Hulpblad!I$6:J87,2,FALSE)</f>
        <v>0.45</v>
      </c>
      <c r="F23" s="27">
        <v>13</v>
      </c>
      <c r="G23" s="16">
        <f t="shared" si="0"/>
        <v>0.43333333333333335</v>
      </c>
      <c r="H23" s="17">
        <v>15</v>
      </c>
      <c r="I23" s="28">
        <v>3</v>
      </c>
      <c r="J23" s="21">
        <f t="shared" si="1"/>
        <v>115.38461538461537</v>
      </c>
      <c r="K23" s="17">
        <v>8</v>
      </c>
      <c r="L23" s="17">
        <v>2</v>
      </c>
      <c r="M23" s="18">
        <f t="shared" si="2"/>
        <v>61.53846153846154</v>
      </c>
      <c r="N23" s="10">
        <f t="shared" si="3"/>
        <v>23</v>
      </c>
      <c r="O23" s="19">
        <f t="shared" si="4"/>
        <v>0.38333333333333336</v>
      </c>
      <c r="P23" s="23">
        <f t="shared" si="8"/>
        <v>88.461538461538467</v>
      </c>
      <c r="Q23" s="21">
        <f t="shared" si="6"/>
        <v>88</v>
      </c>
      <c r="R23" s="22"/>
    </row>
    <row r="24" spans="1:19" x14ac:dyDescent="0.25">
      <c r="A24" s="10">
        <v>23</v>
      </c>
      <c r="B24" s="11">
        <v>45008</v>
      </c>
      <c r="C24" s="24" t="s">
        <v>41</v>
      </c>
      <c r="D24" s="13" t="s">
        <v>17</v>
      </c>
      <c r="E24" s="14">
        <f>VLOOKUP(F24,[1]Hulpblad!I$6:J80,2,FALSE)</f>
        <v>0.55000000000000004</v>
      </c>
      <c r="F24" s="15">
        <v>16</v>
      </c>
      <c r="G24" s="16">
        <f t="shared" si="0"/>
        <v>0.53333333333333333</v>
      </c>
      <c r="H24" s="17">
        <v>11</v>
      </c>
      <c r="I24" s="17">
        <v>3</v>
      </c>
      <c r="J24" s="18">
        <f t="shared" si="1"/>
        <v>68.75</v>
      </c>
      <c r="K24" s="17">
        <v>17</v>
      </c>
      <c r="L24" s="17">
        <v>6</v>
      </c>
      <c r="M24" s="18">
        <f t="shared" si="2"/>
        <v>106.25</v>
      </c>
      <c r="N24" s="10">
        <f t="shared" si="3"/>
        <v>28</v>
      </c>
      <c r="O24" s="19">
        <f t="shared" si="4"/>
        <v>0.46666666666666667</v>
      </c>
      <c r="P24" s="23">
        <f t="shared" si="8"/>
        <v>87.5</v>
      </c>
      <c r="Q24" s="21">
        <f t="shared" si="6"/>
        <v>87</v>
      </c>
      <c r="R24" s="22"/>
    </row>
    <row r="25" spans="1:19" x14ac:dyDescent="0.25">
      <c r="A25" s="10">
        <v>24</v>
      </c>
      <c r="B25" s="11">
        <v>45010</v>
      </c>
      <c r="C25" s="12" t="s">
        <v>42</v>
      </c>
      <c r="D25" s="13" t="s">
        <v>17</v>
      </c>
      <c r="E25" s="14">
        <f>VLOOKUP(F25,[1]Hulpblad!I$6:J107,2,FALSE)</f>
        <v>0.48399999999999999</v>
      </c>
      <c r="F25" s="15">
        <v>14</v>
      </c>
      <c r="G25" s="16">
        <f t="shared" si="0"/>
        <v>0.46666666666666667</v>
      </c>
      <c r="H25" s="17">
        <v>11</v>
      </c>
      <c r="I25" s="17">
        <v>3</v>
      </c>
      <c r="J25" s="18">
        <f t="shared" si="1"/>
        <v>78.571428571428569</v>
      </c>
      <c r="K25" s="17">
        <v>13</v>
      </c>
      <c r="L25" s="17">
        <v>2</v>
      </c>
      <c r="M25" s="18">
        <f t="shared" si="2"/>
        <v>92.857142857142861</v>
      </c>
      <c r="N25" s="10">
        <f t="shared" si="3"/>
        <v>24</v>
      </c>
      <c r="O25" s="19">
        <f t="shared" si="4"/>
        <v>0.4</v>
      </c>
      <c r="P25" s="23">
        <f t="shared" si="8"/>
        <v>85.714285714285722</v>
      </c>
      <c r="Q25" s="21">
        <f t="shared" si="6"/>
        <v>85</v>
      </c>
      <c r="R25" s="22"/>
    </row>
    <row r="26" spans="1:19" x14ac:dyDescent="0.25">
      <c r="A26" s="10">
        <v>25</v>
      </c>
      <c r="B26" s="11">
        <v>45010</v>
      </c>
      <c r="C26" s="12" t="s">
        <v>43</v>
      </c>
      <c r="D26" s="13" t="s">
        <v>17</v>
      </c>
      <c r="E26" s="14">
        <f>VLOOKUP(F26,[1]Hulpblad!I$6:J93,2,FALSE)</f>
        <v>0.45</v>
      </c>
      <c r="F26" s="15">
        <v>13</v>
      </c>
      <c r="G26" s="16">
        <f t="shared" si="0"/>
        <v>0.43333333333333335</v>
      </c>
      <c r="H26" s="17">
        <v>14</v>
      </c>
      <c r="I26" s="17">
        <v>2</v>
      </c>
      <c r="J26" s="18">
        <f t="shared" si="1"/>
        <v>107.69230769230769</v>
      </c>
      <c r="K26" s="17">
        <v>8</v>
      </c>
      <c r="L26" s="17">
        <v>2</v>
      </c>
      <c r="M26" s="18">
        <f t="shared" si="2"/>
        <v>61.53846153846154</v>
      </c>
      <c r="N26" s="10">
        <f t="shared" si="3"/>
        <v>22</v>
      </c>
      <c r="O26" s="19">
        <f t="shared" si="4"/>
        <v>0.36666666666666664</v>
      </c>
      <c r="P26" s="23">
        <f t="shared" si="8"/>
        <v>84.615384615384599</v>
      </c>
      <c r="Q26" s="21">
        <f t="shared" si="6"/>
        <v>84</v>
      </c>
      <c r="R26" s="22"/>
    </row>
    <row r="27" spans="1:19" x14ac:dyDescent="0.25">
      <c r="A27" s="10">
        <v>26</v>
      </c>
      <c r="B27" s="11">
        <v>45010</v>
      </c>
      <c r="C27" s="32" t="s">
        <v>44</v>
      </c>
      <c r="D27" s="13" t="s">
        <v>17</v>
      </c>
      <c r="E27" s="14">
        <f>VLOOKUP(F27,[1]Hulpblad!I$6:J41,2,FALSE)</f>
        <v>0.65</v>
      </c>
      <c r="F27" s="33">
        <v>19</v>
      </c>
      <c r="G27" s="16">
        <f t="shared" si="0"/>
        <v>0.6333333333333333</v>
      </c>
      <c r="H27" s="17">
        <v>19</v>
      </c>
      <c r="I27" s="17">
        <v>4</v>
      </c>
      <c r="J27" s="18">
        <f t="shared" si="1"/>
        <v>100</v>
      </c>
      <c r="K27" s="17">
        <v>13</v>
      </c>
      <c r="L27" s="17">
        <v>2</v>
      </c>
      <c r="M27" s="18">
        <f t="shared" si="2"/>
        <v>68.421052631578945</v>
      </c>
      <c r="N27" s="10">
        <f t="shared" si="3"/>
        <v>32</v>
      </c>
      <c r="O27" s="19">
        <f t="shared" si="4"/>
        <v>0.53333333333333333</v>
      </c>
      <c r="P27" s="23">
        <f t="shared" si="8"/>
        <v>84.21052631578948</v>
      </c>
      <c r="Q27" s="21">
        <f t="shared" si="6"/>
        <v>84</v>
      </c>
      <c r="R27" s="22"/>
    </row>
    <row r="28" spans="1:19" x14ac:dyDescent="0.25">
      <c r="A28" s="10">
        <v>27</v>
      </c>
      <c r="B28" s="11">
        <v>44998</v>
      </c>
      <c r="C28" s="12" t="s">
        <v>45</v>
      </c>
      <c r="D28" s="13" t="s">
        <v>17</v>
      </c>
      <c r="E28" s="14">
        <f>VLOOKUP(F28,[1]Hulpblad!I$6:J114,2,FALSE)</f>
        <v>0.61699999999999999</v>
      </c>
      <c r="F28" s="15">
        <v>18</v>
      </c>
      <c r="G28" s="16">
        <f t="shared" si="0"/>
        <v>0.6</v>
      </c>
      <c r="H28" s="17">
        <v>16</v>
      </c>
      <c r="I28" s="17">
        <v>3</v>
      </c>
      <c r="J28" s="18">
        <f t="shared" si="1"/>
        <v>88.888888888888886</v>
      </c>
      <c r="K28" s="17">
        <v>14</v>
      </c>
      <c r="L28" s="17">
        <v>2</v>
      </c>
      <c r="M28" s="18">
        <f t="shared" si="2"/>
        <v>77.777777777777786</v>
      </c>
      <c r="N28" s="10">
        <f t="shared" si="3"/>
        <v>30</v>
      </c>
      <c r="O28" s="19">
        <f t="shared" si="4"/>
        <v>0.5</v>
      </c>
      <c r="P28" s="23">
        <f t="shared" si="8"/>
        <v>83.333333333333343</v>
      </c>
      <c r="Q28" s="21">
        <f t="shared" si="6"/>
        <v>83</v>
      </c>
      <c r="R28" s="22"/>
    </row>
    <row r="29" spans="1:19" x14ac:dyDescent="0.25">
      <c r="A29" s="10">
        <v>28</v>
      </c>
      <c r="B29" s="11">
        <v>45003</v>
      </c>
      <c r="C29" s="26" t="s">
        <v>46</v>
      </c>
      <c r="D29" s="13" t="s">
        <v>17</v>
      </c>
      <c r="E29" s="14">
        <f>VLOOKUP(F29,[1]Hulpblad!I$6:J99,2,FALSE)</f>
        <v>0.81699999999999995</v>
      </c>
      <c r="F29" s="15">
        <v>24</v>
      </c>
      <c r="G29" s="16">
        <f t="shared" si="0"/>
        <v>0.8</v>
      </c>
      <c r="H29" s="17">
        <v>14</v>
      </c>
      <c r="I29" s="17">
        <v>2</v>
      </c>
      <c r="J29" s="18">
        <f t="shared" si="1"/>
        <v>58.333333333333336</v>
      </c>
      <c r="K29" s="17">
        <v>25</v>
      </c>
      <c r="L29" s="17">
        <v>5</v>
      </c>
      <c r="M29" s="18">
        <f t="shared" si="2"/>
        <v>104.16666666666667</v>
      </c>
      <c r="N29" s="10">
        <f t="shared" si="3"/>
        <v>39</v>
      </c>
      <c r="O29" s="19">
        <f t="shared" si="4"/>
        <v>0.65</v>
      </c>
      <c r="P29" s="23">
        <v>81.251000000000005</v>
      </c>
      <c r="Q29" s="21">
        <f t="shared" si="6"/>
        <v>81</v>
      </c>
      <c r="R29" s="22"/>
    </row>
    <row r="30" spans="1:19" x14ac:dyDescent="0.25">
      <c r="A30" s="10">
        <v>29</v>
      </c>
      <c r="B30" s="11">
        <v>45003</v>
      </c>
      <c r="C30" s="29" t="s">
        <v>47</v>
      </c>
      <c r="D30" s="13" t="s">
        <v>17</v>
      </c>
      <c r="E30" s="14">
        <f>VLOOKUP(F30,[1]Hulpblad!I$6:J97,2,FALSE)</f>
        <v>0.55000000000000004</v>
      </c>
      <c r="F30" s="15">
        <v>16</v>
      </c>
      <c r="G30" s="16">
        <f t="shared" si="0"/>
        <v>0.53333333333333333</v>
      </c>
      <c r="H30" s="17">
        <v>15</v>
      </c>
      <c r="I30" s="17">
        <v>4</v>
      </c>
      <c r="J30" s="18">
        <f t="shared" si="1"/>
        <v>93.75</v>
      </c>
      <c r="K30" s="17">
        <v>11</v>
      </c>
      <c r="L30" s="17">
        <v>2</v>
      </c>
      <c r="M30" s="18">
        <f t="shared" si="2"/>
        <v>68.75</v>
      </c>
      <c r="N30" s="10">
        <f t="shared" si="3"/>
        <v>26</v>
      </c>
      <c r="O30" s="19">
        <f t="shared" si="4"/>
        <v>0.43333333333333335</v>
      </c>
      <c r="P30" s="23">
        <f t="shared" ref="P30:P41" si="9">O30/G30*100</f>
        <v>81.25</v>
      </c>
      <c r="Q30" s="21">
        <f t="shared" si="6"/>
        <v>81</v>
      </c>
      <c r="R30" s="22"/>
    </row>
    <row r="31" spans="1:19" x14ac:dyDescent="0.25">
      <c r="A31" s="10">
        <v>30</v>
      </c>
      <c r="B31" s="11">
        <v>45010</v>
      </c>
      <c r="C31" s="12" t="s">
        <v>48</v>
      </c>
      <c r="D31" s="13" t="s">
        <v>17</v>
      </c>
      <c r="E31" s="14">
        <f>VLOOKUP(F31,[1]Hulpblad!I$6:J105,2,FALSE)</f>
        <v>0.78400000000000003</v>
      </c>
      <c r="F31" s="15">
        <v>23</v>
      </c>
      <c r="G31" s="16">
        <f t="shared" si="0"/>
        <v>0.76666666666666672</v>
      </c>
      <c r="H31" s="17">
        <v>14</v>
      </c>
      <c r="I31" s="17">
        <v>3</v>
      </c>
      <c r="J31" s="18">
        <f t="shared" si="1"/>
        <v>60.869565217391312</v>
      </c>
      <c r="K31" s="17">
        <v>23</v>
      </c>
      <c r="L31" s="17">
        <v>5</v>
      </c>
      <c r="M31" s="18">
        <f t="shared" si="2"/>
        <v>100</v>
      </c>
      <c r="N31" s="10">
        <f t="shared" si="3"/>
        <v>37</v>
      </c>
      <c r="O31" s="19">
        <f t="shared" si="4"/>
        <v>0.6166666666666667</v>
      </c>
      <c r="P31" s="23">
        <f t="shared" si="9"/>
        <v>80.434782608695656</v>
      </c>
      <c r="Q31" s="21">
        <f t="shared" si="6"/>
        <v>80</v>
      </c>
      <c r="R31" s="22"/>
    </row>
    <row r="32" spans="1:19" x14ac:dyDescent="0.25">
      <c r="A32" s="10">
        <v>31</v>
      </c>
      <c r="B32" s="11">
        <v>45003</v>
      </c>
      <c r="C32" s="29" t="s">
        <v>49</v>
      </c>
      <c r="D32" s="13" t="s">
        <v>17</v>
      </c>
      <c r="E32" s="14">
        <f>VLOOKUP(F32,[1]Hulpblad!I$6:J115,2,FALSE)</f>
        <v>0.81699999999999995</v>
      </c>
      <c r="F32" s="15">
        <v>24</v>
      </c>
      <c r="G32" s="16">
        <f t="shared" si="0"/>
        <v>0.8</v>
      </c>
      <c r="H32" s="17">
        <v>18</v>
      </c>
      <c r="I32" s="17">
        <v>4</v>
      </c>
      <c r="J32" s="18">
        <f t="shared" si="1"/>
        <v>75</v>
      </c>
      <c r="K32" s="17">
        <v>20</v>
      </c>
      <c r="L32" s="17">
        <v>4</v>
      </c>
      <c r="M32" s="18">
        <f t="shared" si="2"/>
        <v>83.333333333333343</v>
      </c>
      <c r="N32" s="10">
        <f t="shared" si="3"/>
        <v>38</v>
      </c>
      <c r="O32" s="19">
        <f t="shared" si="4"/>
        <v>0.6333333333333333</v>
      </c>
      <c r="P32" s="23">
        <f t="shared" si="9"/>
        <v>79.166666666666657</v>
      </c>
      <c r="Q32" s="21">
        <f t="shared" si="6"/>
        <v>79</v>
      </c>
      <c r="R32" s="22"/>
      <c r="S32">
        <v>23</v>
      </c>
    </row>
    <row r="33" spans="1:19" x14ac:dyDescent="0.25">
      <c r="A33" s="10">
        <v>32</v>
      </c>
      <c r="B33" s="11">
        <v>45010</v>
      </c>
      <c r="C33" s="12" t="s">
        <v>50</v>
      </c>
      <c r="D33" s="13" t="s">
        <v>17</v>
      </c>
      <c r="E33" s="14">
        <f>VLOOKUP(F33,[1]Hulpblad!I$6:J64,2,FALSE)</f>
        <v>0.65</v>
      </c>
      <c r="F33" s="15">
        <v>19</v>
      </c>
      <c r="G33" s="16">
        <f t="shared" si="0"/>
        <v>0.6333333333333333</v>
      </c>
      <c r="H33" s="17">
        <v>15</v>
      </c>
      <c r="I33" s="17">
        <v>3</v>
      </c>
      <c r="J33" s="18">
        <f t="shared" si="1"/>
        <v>78.94736842105263</v>
      </c>
      <c r="K33" s="17">
        <v>15</v>
      </c>
      <c r="L33" s="17">
        <v>3</v>
      </c>
      <c r="M33" s="18">
        <f t="shared" si="2"/>
        <v>78.94736842105263</v>
      </c>
      <c r="N33" s="10">
        <f t="shared" si="3"/>
        <v>30</v>
      </c>
      <c r="O33" s="19">
        <f t="shared" si="4"/>
        <v>0.5</v>
      </c>
      <c r="P33" s="23">
        <f t="shared" si="9"/>
        <v>78.94736842105263</v>
      </c>
      <c r="Q33" s="21">
        <f t="shared" si="6"/>
        <v>78</v>
      </c>
      <c r="R33" s="22"/>
      <c r="S33">
        <v>18</v>
      </c>
    </row>
    <row r="34" spans="1:19" x14ac:dyDescent="0.25">
      <c r="A34" s="10">
        <v>33</v>
      </c>
      <c r="B34" s="34">
        <v>44998</v>
      </c>
      <c r="C34" s="12" t="s">
        <v>51</v>
      </c>
      <c r="D34" s="13" t="s">
        <v>17</v>
      </c>
      <c r="E34" s="14">
        <f>VLOOKUP(F34,[1]Hulpblad!I$6:J121,2,FALSE)</f>
        <v>0.58399999999999996</v>
      </c>
      <c r="F34" s="15">
        <v>17</v>
      </c>
      <c r="G34" s="16">
        <f t="shared" si="0"/>
        <v>0.56666666666666665</v>
      </c>
      <c r="H34" s="17">
        <v>15</v>
      </c>
      <c r="I34" s="17">
        <v>4</v>
      </c>
      <c r="J34" s="18">
        <f t="shared" si="1"/>
        <v>88.235294117647058</v>
      </c>
      <c r="K34" s="17">
        <v>11</v>
      </c>
      <c r="L34" s="17">
        <v>4</v>
      </c>
      <c r="M34" s="18">
        <f t="shared" si="2"/>
        <v>64.705882352941174</v>
      </c>
      <c r="N34" s="10">
        <f t="shared" si="3"/>
        <v>26</v>
      </c>
      <c r="O34" s="19">
        <f t="shared" si="4"/>
        <v>0.43333333333333335</v>
      </c>
      <c r="P34" s="23">
        <f t="shared" si="9"/>
        <v>76.47058823529413</v>
      </c>
      <c r="Q34" s="21">
        <f t="shared" si="6"/>
        <v>76</v>
      </c>
      <c r="R34" s="22"/>
      <c r="S34">
        <v>16</v>
      </c>
    </row>
    <row r="35" spans="1:19" x14ac:dyDescent="0.25">
      <c r="A35" s="10">
        <v>34</v>
      </c>
      <c r="B35" s="11">
        <v>45003</v>
      </c>
      <c r="C35" s="29" t="s">
        <v>52</v>
      </c>
      <c r="D35" s="13" t="s">
        <v>17</v>
      </c>
      <c r="E35" s="14">
        <f>VLOOKUP(F35,[1]Hulpblad!I$6:J103,2,FALSE)</f>
        <v>0.48399999999999999</v>
      </c>
      <c r="F35" s="15">
        <v>14</v>
      </c>
      <c r="G35" s="16">
        <f t="shared" si="0"/>
        <v>0.46666666666666667</v>
      </c>
      <c r="H35" s="17">
        <v>10</v>
      </c>
      <c r="I35" s="17">
        <v>2</v>
      </c>
      <c r="J35" s="18">
        <f t="shared" si="1"/>
        <v>71.428571428571431</v>
      </c>
      <c r="K35" s="17">
        <v>11</v>
      </c>
      <c r="L35" s="17">
        <v>2</v>
      </c>
      <c r="M35" s="18">
        <f t="shared" si="2"/>
        <v>78.571428571428569</v>
      </c>
      <c r="N35" s="10">
        <f t="shared" si="3"/>
        <v>21</v>
      </c>
      <c r="O35" s="19">
        <f t="shared" si="4"/>
        <v>0.35</v>
      </c>
      <c r="P35" s="23">
        <f t="shared" si="9"/>
        <v>74.999999999999986</v>
      </c>
      <c r="Q35" s="21">
        <f t="shared" si="6"/>
        <v>75</v>
      </c>
      <c r="R35" s="22"/>
      <c r="S35">
        <v>13</v>
      </c>
    </row>
    <row r="36" spans="1:19" x14ac:dyDescent="0.25">
      <c r="A36" s="10">
        <v>35</v>
      </c>
      <c r="B36" s="11">
        <v>45005</v>
      </c>
      <c r="C36" s="12" t="s">
        <v>53</v>
      </c>
      <c r="D36" s="13" t="s">
        <v>17</v>
      </c>
      <c r="E36" s="14">
        <f>VLOOKUP(F36,[1]Hulpblad!I$6:J70,2,FALSE)</f>
        <v>0.65</v>
      </c>
      <c r="F36" s="15">
        <v>19</v>
      </c>
      <c r="G36" s="16">
        <f t="shared" si="0"/>
        <v>0.6333333333333333</v>
      </c>
      <c r="H36" s="17">
        <v>12</v>
      </c>
      <c r="I36" s="17">
        <v>2</v>
      </c>
      <c r="J36" s="18">
        <f t="shared" si="1"/>
        <v>63.157894736842103</v>
      </c>
      <c r="K36" s="17">
        <v>16</v>
      </c>
      <c r="L36" s="17">
        <v>4</v>
      </c>
      <c r="M36" s="18">
        <f t="shared" si="2"/>
        <v>84.210526315789465</v>
      </c>
      <c r="N36" s="10">
        <f t="shared" si="3"/>
        <v>28</v>
      </c>
      <c r="O36" s="19">
        <f t="shared" si="4"/>
        <v>0.46666666666666667</v>
      </c>
      <c r="P36" s="23">
        <f t="shared" si="9"/>
        <v>73.684210526315795</v>
      </c>
      <c r="Q36" s="21">
        <f t="shared" si="6"/>
        <v>73</v>
      </c>
      <c r="R36" s="22"/>
      <c r="S36">
        <v>18</v>
      </c>
    </row>
    <row r="37" spans="1:19" x14ac:dyDescent="0.25">
      <c r="A37" s="10">
        <v>36</v>
      </c>
      <c r="B37" s="11">
        <v>45000</v>
      </c>
      <c r="C37" s="12" t="s">
        <v>54</v>
      </c>
      <c r="D37" s="13" t="s">
        <v>17</v>
      </c>
      <c r="E37" s="14">
        <f>VLOOKUP(F37,[1]Hulpblad!I$6:J127,2,FALSE)</f>
        <v>0.45</v>
      </c>
      <c r="F37" s="31">
        <v>13</v>
      </c>
      <c r="G37" s="16">
        <f t="shared" si="0"/>
        <v>0.43333333333333335</v>
      </c>
      <c r="H37" s="17">
        <v>11</v>
      </c>
      <c r="I37" s="17">
        <v>3</v>
      </c>
      <c r="J37" s="18">
        <f t="shared" si="1"/>
        <v>84.615384615384613</v>
      </c>
      <c r="K37" s="17">
        <v>7</v>
      </c>
      <c r="L37" s="17">
        <v>2</v>
      </c>
      <c r="M37" s="18">
        <f t="shared" si="2"/>
        <v>53.846153846153847</v>
      </c>
      <c r="N37" s="10">
        <f t="shared" si="3"/>
        <v>18</v>
      </c>
      <c r="O37" s="19">
        <f t="shared" si="4"/>
        <v>0.3</v>
      </c>
      <c r="P37" s="23">
        <f t="shared" si="9"/>
        <v>69.230769230769226</v>
      </c>
      <c r="Q37" s="21">
        <f t="shared" si="6"/>
        <v>69</v>
      </c>
      <c r="R37" s="22"/>
      <c r="S37">
        <v>13</v>
      </c>
    </row>
    <row r="38" spans="1:19" x14ac:dyDescent="0.25">
      <c r="A38" s="10">
        <v>37</v>
      </c>
      <c r="B38" s="11">
        <v>45008</v>
      </c>
      <c r="C38" s="12" t="s">
        <v>55</v>
      </c>
      <c r="D38" s="13" t="s">
        <v>17</v>
      </c>
      <c r="E38" s="14">
        <f>VLOOKUP(F38,[1]Hulpblad!I$6:J142,2,FALSE)</f>
        <v>0.45</v>
      </c>
      <c r="F38" s="15">
        <v>13</v>
      </c>
      <c r="G38" s="16">
        <f t="shared" si="0"/>
        <v>0.43333333333333335</v>
      </c>
      <c r="H38" s="17">
        <v>7</v>
      </c>
      <c r="I38" s="17">
        <v>3</v>
      </c>
      <c r="J38" s="18">
        <f t="shared" si="1"/>
        <v>53.846153846153847</v>
      </c>
      <c r="K38" s="17">
        <v>9</v>
      </c>
      <c r="L38" s="17">
        <v>2</v>
      </c>
      <c r="M38" s="18">
        <f t="shared" si="2"/>
        <v>69.230769230769226</v>
      </c>
      <c r="N38" s="10">
        <f t="shared" si="3"/>
        <v>16</v>
      </c>
      <c r="O38" s="19">
        <f t="shared" si="4"/>
        <v>0.26666666666666666</v>
      </c>
      <c r="P38" s="23">
        <f t="shared" si="9"/>
        <v>61.538461538461533</v>
      </c>
      <c r="Q38" s="21">
        <f t="shared" si="6"/>
        <v>61</v>
      </c>
      <c r="R38" s="22"/>
      <c r="S38">
        <v>13</v>
      </c>
    </row>
    <row r="39" spans="1:19" x14ac:dyDescent="0.25">
      <c r="A39" s="10">
        <v>38</v>
      </c>
      <c r="B39" s="11">
        <v>45008</v>
      </c>
      <c r="C39" s="29" t="s">
        <v>56</v>
      </c>
      <c r="D39" s="13" t="s">
        <v>17</v>
      </c>
      <c r="E39" s="14">
        <f>VLOOKUP(F39,[1]Hulpblad!I$6:J82,2,FALSE)</f>
        <v>0.45</v>
      </c>
      <c r="F39" s="27">
        <v>13</v>
      </c>
      <c r="G39" s="16">
        <f t="shared" si="0"/>
        <v>0.43333333333333335</v>
      </c>
      <c r="H39" s="35">
        <v>11</v>
      </c>
      <c r="I39" s="35">
        <v>3</v>
      </c>
      <c r="J39" s="21">
        <f t="shared" si="1"/>
        <v>84.615384615384613</v>
      </c>
      <c r="K39" s="35">
        <v>4</v>
      </c>
      <c r="L39" s="35">
        <v>1</v>
      </c>
      <c r="M39" s="18">
        <f t="shared" si="2"/>
        <v>30.76923076923077</v>
      </c>
      <c r="N39" s="10">
        <f t="shared" si="3"/>
        <v>15</v>
      </c>
      <c r="O39" s="19">
        <f t="shared" si="4"/>
        <v>0.25</v>
      </c>
      <c r="P39" s="23">
        <f t="shared" si="9"/>
        <v>57.692307692307686</v>
      </c>
      <c r="Q39" s="21">
        <f t="shared" si="6"/>
        <v>57</v>
      </c>
      <c r="R39" s="22"/>
      <c r="S39">
        <v>13</v>
      </c>
    </row>
    <row r="40" spans="1:19" x14ac:dyDescent="0.25">
      <c r="A40" s="10">
        <v>39</v>
      </c>
      <c r="B40" s="11">
        <v>45010</v>
      </c>
      <c r="C40" s="24" t="s">
        <v>57</v>
      </c>
      <c r="D40" s="13" t="s">
        <v>17</v>
      </c>
      <c r="E40" s="14">
        <f>VLOOKUP(F40,[1]Hulpblad!I$6:J109,2,FALSE)</f>
        <v>0.65</v>
      </c>
      <c r="F40" s="15">
        <v>19</v>
      </c>
      <c r="G40" s="16">
        <f t="shared" si="0"/>
        <v>0.6333333333333333</v>
      </c>
      <c r="H40" s="17">
        <v>13</v>
      </c>
      <c r="I40" s="17">
        <v>3</v>
      </c>
      <c r="J40" s="18">
        <f t="shared" si="1"/>
        <v>68.421052631578945</v>
      </c>
      <c r="K40" s="17">
        <v>8</v>
      </c>
      <c r="L40" s="17">
        <v>2</v>
      </c>
      <c r="M40" s="18">
        <f t="shared" si="2"/>
        <v>42.105263157894733</v>
      </c>
      <c r="N40" s="10">
        <f t="shared" si="3"/>
        <v>21</v>
      </c>
      <c r="O40" s="19">
        <f t="shared" si="4"/>
        <v>0.35</v>
      </c>
      <c r="P40" s="23">
        <f t="shared" si="9"/>
        <v>55.263157894736835</v>
      </c>
      <c r="Q40" s="21">
        <f t="shared" si="6"/>
        <v>55</v>
      </c>
      <c r="R40" s="22"/>
      <c r="S40">
        <v>18</v>
      </c>
    </row>
    <row r="41" spans="1:19" x14ac:dyDescent="0.25">
      <c r="A41" s="10">
        <v>40</v>
      </c>
      <c r="B41" s="11">
        <v>45008</v>
      </c>
      <c r="C41" s="24" t="s">
        <v>58</v>
      </c>
      <c r="D41" s="13" t="s">
        <v>17</v>
      </c>
      <c r="E41" s="14">
        <f>VLOOKUP(F41,[1]Hulpblad!I$6:J66,2,FALSE)</f>
        <v>0.48399999999999999</v>
      </c>
      <c r="F41" s="15">
        <v>14</v>
      </c>
      <c r="G41" s="16">
        <f t="shared" si="0"/>
        <v>0.46666666666666667</v>
      </c>
      <c r="H41" s="17">
        <v>7</v>
      </c>
      <c r="I41" s="17">
        <v>2</v>
      </c>
      <c r="J41" s="18">
        <f t="shared" si="1"/>
        <v>50</v>
      </c>
      <c r="K41" s="17">
        <v>7</v>
      </c>
      <c r="L41" s="17">
        <v>1</v>
      </c>
      <c r="M41" s="18">
        <f t="shared" si="2"/>
        <v>50</v>
      </c>
      <c r="N41" s="10">
        <f t="shared" si="3"/>
        <v>14</v>
      </c>
      <c r="O41" s="19">
        <f t="shared" si="4"/>
        <v>0.23333333333333334</v>
      </c>
      <c r="P41" s="23">
        <f t="shared" si="9"/>
        <v>50</v>
      </c>
      <c r="Q41" s="21">
        <f t="shared" si="6"/>
        <v>50</v>
      </c>
      <c r="R41" s="22"/>
      <c r="S41">
        <v>13</v>
      </c>
    </row>
  </sheetData>
  <conditionalFormatting sqref="P2:Q41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2023-03-25T20:28:20Z</cp:lastPrinted>
  <dcterms:created xsi:type="dcterms:W3CDTF">2023-03-25T20:14:15Z</dcterms:created>
  <dcterms:modified xsi:type="dcterms:W3CDTF">2023-03-25T20:35:38Z</dcterms:modified>
</cp:coreProperties>
</file>