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Woldendorp/"/>
    </mc:Choice>
  </mc:AlternateContent>
  <xr:revisionPtr revIDLastSave="0" documentId="8_{D9A16D07-CF38-4224-A2AD-9604B610631E}" xr6:coauthVersionLast="47" xr6:coauthVersionMax="47" xr10:uidLastSave="{00000000-0000-0000-0000-000000000000}"/>
  <bookViews>
    <workbookView xWindow="-120" yWindow="-120" windowWidth="25440" windowHeight="15390" xr2:uid="{DF4D5BA0-3F1E-47FA-B11F-1E24DCBD7625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<sst xmlns="http://schemas.openxmlformats.org/spreadsheetml/2006/main" count="108" uniqueCount="62">
  <si>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</si>
  <si>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</si>
  <si>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</si>
  <si>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</si>
  <si>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</si>
  <si>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</si>
  <si>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</si>
  <si>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</si>
  <si>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</si>
  <si>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</si>
  <si>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</si>
  <si>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</si>
  <si>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</si>
  <si>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</si>
  <si>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</si>
  <si>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</si>
  <si>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Henk Kruit</t>
  </si>
  <si>
    <t>B</t>
  </si>
  <si>
    <t>Ella Hilbolling</t>
  </si>
  <si>
    <t>F</t>
  </si>
  <si>
    <t>Ronnie Kruit</t>
  </si>
  <si>
    <t>Bennie de Ruiter</t>
  </si>
  <si>
    <t>Roy Ziesling</t>
  </si>
  <si>
    <t>Patrick Smid</t>
  </si>
  <si>
    <t>Jan Dijkhuizen</t>
  </si>
  <si>
    <t>Jan Schikker</t>
  </si>
  <si>
    <t>Okke Kluiter</t>
  </si>
  <si>
    <t>Daniel Kerbof</t>
  </si>
  <si>
    <t>James Thiel</t>
  </si>
  <si>
    <t>Jan Weerts</t>
  </si>
  <si>
    <t>Pieter van der Poel</t>
  </si>
  <si>
    <t>Roy Kerbof</t>
  </si>
  <si>
    <t>Stan van Leuven</t>
  </si>
  <si>
    <t>Ab Klok</t>
  </si>
  <si>
    <t>Fred Maas</t>
  </si>
  <si>
    <t>Arnold Keizer</t>
  </si>
  <si>
    <t>Caren Eling</t>
  </si>
  <si>
    <t>Jan Tepper</t>
  </si>
  <si>
    <t>Rikus Elzinga</t>
  </si>
  <si>
    <t>Samir Medero</t>
  </si>
  <si>
    <t>Wijnold Broekema</t>
  </si>
  <si>
    <t>Elzo Dijk</t>
  </si>
  <si>
    <t>Henrie Leeuwerke</t>
  </si>
  <si>
    <t>Derk Nieuwenhuis</t>
  </si>
  <si>
    <t>Klaas Boven</t>
  </si>
  <si>
    <t>Wim Krekel</t>
  </si>
  <si>
    <t>Geert Jager</t>
  </si>
  <si>
    <t>Klaas Boersma</t>
  </si>
  <si>
    <t>Tally Siemens</t>
  </si>
  <si>
    <t>Fred Stok</t>
  </si>
  <si>
    <t>Jan Bos (nieuw)</t>
  </si>
  <si>
    <t>Fre Buurman</t>
  </si>
  <si>
    <t>Simon Welp</t>
  </si>
  <si>
    <t>Siep Ziesling</t>
  </si>
  <si>
    <t>Geert Bos Jr</t>
  </si>
  <si>
    <t xml:space="preserve">Jan Bos </t>
  </si>
  <si>
    <t>Hindrik Schuur</t>
  </si>
  <si>
    <t>Jan Post</t>
  </si>
  <si>
    <t>Eisse Bolt</t>
  </si>
  <si>
    <t>Marinus Tapilatu</t>
  </si>
  <si>
    <t>Reint Loer</t>
  </si>
  <si>
    <t>Tonny Beekhuis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</si>
</sst>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m;@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9" fillId="0" borderId="0" applyNumberFormat="0" applyBorder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textRotation="90"/>
    </xf>
    <xf numFmtId="0" fontId="3" fillId="3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right" textRotation="90"/>
    </xf>
    <xf numFmtId="0" fontId="3" fillId="0" borderId="1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3" fillId="0" borderId="3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>
      <alignment horizontal="center"/>
    </xf>
    <xf numFmtId="164" fontId="8" fillId="0" borderId="4" xfId="0" applyNumberFormat="1" applyFont="1" applyBorder="1" applyAlignment="1" applyProtection="1">
      <alignment horizontal="center"/>
      <protection locked="0"/>
    </xf>
    <xf numFmtId="0" fontId="10" fillId="0" borderId="3" xfId="1" applyFont="1" applyBorder="1"/>
    <xf numFmtId="2" fontId="10" fillId="0" borderId="3" xfId="1" applyNumberFormat="1" applyFont="1" applyBorder="1" applyAlignment="1">
      <alignment horizontal="center"/>
    </xf>
    <xf numFmtId="0" fontId="10" fillId="0" borderId="3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65" fontId="7" fillId="0" borderId="1" xfId="0" applyNumberFormat="1" applyFont="1" applyBorder="1" applyAlignment="1">
      <alignment horizontal="right"/>
    </xf>
    <xf numFmtId="165" fontId="7" fillId="0" borderId="2" xfId="0" applyNumberFormat="1" applyFont="1" applyBorder="1"/>
    <xf numFmtId="1" fontId="7" fillId="0" borderId="3" xfId="0" applyNumberFormat="1" applyFont="1" applyBorder="1"/>
    <xf numFmtId="0" fontId="1" fillId="0" borderId="3" xfId="0" applyFont="1" applyBorder="1" applyProtection="1">
      <protection locked="0"/>
    </xf>
    <xf numFmtId="0" fontId="10" fillId="0" borderId="5" xfId="1" applyFont="1" applyBorder="1"/>
    <xf numFmtId="0" fontId="10" fillId="0" borderId="5" xfId="1" applyFont="1" applyBorder="1" applyAlignment="1" applyProtection="1">
      <alignment horizontal="center"/>
      <protection locked="0"/>
    </xf>
    <xf numFmtId="165" fontId="7" fillId="0" borderId="1" xfId="0" applyNumberFormat="1" applyFont="1" applyBorder="1"/>
    <xf numFmtId="0" fontId="10" fillId="0" borderId="4" xfId="1" applyFont="1" applyBorder="1"/>
    <xf numFmtId="0" fontId="10" fillId="0" borderId="4" xfId="1" applyFont="1" applyBorder="1" applyAlignment="1" applyProtection="1">
      <alignment horizontal="center"/>
      <protection locked="0"/>
    </xf>
    <xf numFmtId="16" fontId="8" fillId="0" borderId="3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0" xfId="1" applyFont="1" applyBorder="1"/>
    <xf numFmtId="0" fontId="11" fillId="0" borderId="3" xfId="0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10" fillId="0" borderId="4" xfId="0" applyFont="1" applyBorder="1"/>
    <xf numFmtId="0" fontId="10" fillId="0" borderId="4" xfId="0" applyFont="1" applyBorder="1" applyAlignment="1" applyProtection="1">
      <alignment horizontal="center"/>
      <protection locked="0"/>
    </xf>
    <xf numFmtId="0" fontId="10" fillId="2" borderId="4" xfId="1" applyFont="1" applyFill="1" applyBorder="1"/>
    <xf numFmtId="16" fontId="8" fillId="0" borderId="4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0" fillId="2" borderId="4" xfId="1" applyFont="1" applyFill="1" applyBorder="1" applyProtection="1">
      <protection locked="0"/>
    </xf>
    <xf numFmtId="0" fontId="12" fillId="0" borderId="3" xfId="0" applyFont="1" applyBorder="1" applyAlignment="1" applyProtection="1">
      <alignment horizontal="right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3" xfId="0" applyFont="1" applyBorder="1" applyProtection="1">
      <protection locked="0"/>
    </xf>
    <xf numFmtId="0" fontId="10" fillId="4" borderId="4" xfId="0" applyFont="1" applyFill="1" applyBorder="1" applyProtection="1">
      <protection locked="0"/>
    </xf>
    <xf numFmtId="0" fontId="10" fillId="2" borderId="4" xfId="0" applyFont="1" applyFill="1" applyBorder="1" applyProtection="1">
      <protection locked="0"/>
    </xf>
    <xf numFmtId="0" fontId="2" fillId="0" borderId="4" xfId="0" applyFont="1" applyBorder="1"/>
  </cellXfs>
  <cellStyles count="2">
    <cellStyle name="Standaard" xfId="0" builtinId="0"/>
    <cellStyle name="Standaard 2" xfId="1" xr:uid="{49023E7C-48BC-4D36-8341-4B2D55DC93CF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Woldendorp/eindstand%20libre%20met%20macro%20woldendorp.xlsm" TargetMode="External"/><Relationship Id="rId1" Type="http://schemas.openxmlformats.org/officeDocument/2006/relationships/externalLinkPath" Target="eindstand%20libre%20met%20macro%20woldendor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Hulpblad"/>
      <sheetName val="Groep B"/>
    </sheetNames>
    <sheetDataSet>
      <sheetData sheetId="0"/>
      <sheetData sheetId="1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9796-86DB-4A6F-8A3F-8A85FC5C1959}">
  <sheetPr>
    <pageSetUpPr fitToPage="1"/>
  </sheetPr>
  <dimension ref="A1:R45"/>
  <sheetViews>
    <sheetView tabSelected="1" topLeftCell="A17" workbookViewId="0">
      <selection activeCell="S25" sqref="S25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9" t="s">
        <v>10</v>
      </c>
      <c r="N1" s="9" t="s">
        <v>11</v>
      </c>
      <c r="O1" s="8" t="s">
        <v>12</v>
      </c>
      <c r="P1" s="10" t="s">
        <v>13</v>
      </c>
      <c r="Q1" s="11" t="s">
        <v>14</v>
      </c>
      <c r="R1" s="12" t="s">
        <v>15</v>
      </c>
    </row>
    <row r="2" spans="1:18" ht="15.75" x14ac:dyDescent="0.25">
      <c r="A2" s="13">
        <v>1</v>
      </c>
      <c r="B2" s="14">
        <v>44954</v>
      </c>
      <c r="C2" s="15" t="s">
        <v>16</v>
      </c>
      <c r="D2" s="16" t="s">
        <v>17</v>
      </c>
      <c r="E2" s="16">
        <f>VLOOKUP(F2,[1]Hulpblad!C$6:D70,2,FALSE)</f>
        <v>0.47</v>
      </c>
      <c r="F2" s="17">
        <v>18</v>
      </c>
      <c r="G2" s="18">
        <f t="shared" ref="G2:G45" si="0">F2/25</f>
        <v>0.72</v>
      </c>
      <c r="H2" s="19">
        <v>19</v>
      </c>
      <c r="I2" s="20">
        <v>8</v>
      </c>
      <c r="J2" s="21">
        <f t="shared" ref="J2:J45" si="1">H2/F2*100</f>
        <v>105.55555555555556</v>
      </c>
      <c r="K2" s="19">
        <v>32</v>
      </c>
      <c r="L2" s="19">
        <v>9</v>
      </c>
      <c r="M2" s="21">
        <f t="shared" ref="M2:M45" si="2">K2/F2*100</f>
        <v>177.77777777777777</v>
      </c>
      <c r="N2" s="22">
        <f t="shared" ref="N2:N45" si="3">H2+K2</f>
        <v>51</v>
      </c>
      <c r="O2" s="23">
        <f t="shared" ref="O2:O45" si="4">N2/50</f>
        <v>1.02</v>
      </c>
      <c r="P2" s="24">
        <f t="shared" ref="P2:P45" si="5">O2/G2*100</f>
        <v>141.66666666666669</v>
      </c>
      <c r="Q2" s="25">
        <f t="shared" ref="Q2:Q45" si="6">ROUNDDOWN(P2,0)</f>
        <v>141</v>
      </c>
      <c r="R2" s="26"/>
    </row>
    <row r="3" spans="1:18" ht="15.75" x14ac:dyDescent="0.25">
      <c r="A3" s="13">
        <v>2</v>
      </c>
      <c r="B3" s="14">
        <v>44947</v>
      </c>
      <c r="C3" s="27" t="s">
        <v>18</v>
      </c>
      <c r="D3" s="16" t="s">
        <v>17</v>
      </c>
      <c r="E3" s="16">
        <f>VLOOKUP(F3,[1]Hulpblad!C$6:D119,2,FALSE)</f>
        <v>0.47</v>
      </c>
      <c r="F3" s="28">
        <v>18</v>
      </c>
      <c r="G3" s="18">
        <f t="shared" si="0"/>
        <v>0.72</v>
      </c>
      <c r="H3" s="19">
        <v>26</v>
      </c>
      <c r="I3" s="20">
        <v>6</v>
      </c>
      <c r="J3" s="21">
        <f t="shared" si="1"/>
        <v>144.44444444444443</v>
      </c>
      <c r="K3" s="19">
        <v>22</v>
      </c>
      <c r="L3" s="19">
        <v>5</v>
      </c>
      <c r="M3" s="21">
        <f t="shared" si="2"/>
        <v>122.22222222222223</v>
      </c>
      <c r="N3" s="22">
        <f t="shared" si="3"/>
        <v>48</v>
      </c>
      <c r="O3" s="23">
        <f t="shared" si="4"/>
        <v>0.96</v>
      </c>
      <c r="P3" s="29">
        <f t="shared" si="5"/>
        <v>133.33333333333331</v>
      </c>
      <c r="Q3" s="25">
        <f t="shared" si="6"/>
        <v>133</v>
      </c>
      <c r="R3" s="26" t="s">
        <v>19</v>
      </c>
    </row>
    <row r="4" spans="1:18" ht="15.75" x14ac:dyDescent="0.25">
      <c r="A4" s="13">
        <v>3</v>
      </c>
      <c r="B4" s="14">
        <v>44954</v>
      </c>
      <c r="C4" s="30" t="s">
        <v>20</v>
      </c>
      <c r="D4" s="16" t="s">
        <v>17</v>
      </c>
      <c r="E4" s="16">
        <f>VLOOKUP(F4,[1]Hulpblad!C$6:D109,2,FALSE)</f>
        <v>0.55000000000000004</v>
      </c>
      <c r="F4" s="31">
        <v>20</v>
      </c>
      <c r="G4" s="18">
        <f t="shared" si="0"/>
        <v>0.8</v>
      </c>
      <c r="H4" s="19">
        <v>23</v>
      </c>
      <c r="I4" s="20">
        <v>3</v>
      </c>
      <c r="J4" s="21">
        <f t="shared" si="1"/>
        <v>114.99999999999999</v>
      </c>
      <c r="K4" s="19">
        <v>28</v>
      </c>
      <c r="L4" s="19">
        <v>5</v>
      </c>
      <c r="M4" s="21">
        <f t="shared" si="2"/>
        <v>140</v>
      </c>
      <c r="N4" s="22">
        <f t="shared" si="3"/>
        <v>51</v>
      </c>
      <c r="O4" s="23">
        <f t="shared" si="4"/>
        <v>1.02</v>
      </c>
      <c r="P4" s="29">
        <f t="shared" si="5"/>
        <v>127.49999999999999</v>
      </c>
      <c r="Q4" s="25">
        <f t="shared" si="6"/>
        <v>127</v>
      </c>
      <c r="R4" s="26"/>
    </row>
    <row r="5" spans="1:18" x14ac:dyDescent="0.25">
      <c r="A5" s="13">
        <v>4</v>
      </c>
      <c r="B5" s="32">
        <v>44938</v>
      </c>
      <c r="C5" s="30" t="s">
        <v>21</v>
      </c>
      <c r="D5" s="16" t="s">
        <v>17</v>
      </c>
      <c r="E5" s="16">
        <f>VLOOKUP(F5,[1]Hulpblad!C$6:D137,2,FALSE)</f>
        <v>1.05</v>
      </c>
      <c r="F5" s="31">
        <v>28</v>
      </c>
      <c r="G5" s="18">
        <f t="shared" si="0"/>
        <v>1.1200000000000001</v>
      </c>
      <c r="H5" s="33">
        <v>29</v>
      </c>
      <c r="I5" s="33">
        <v>6</v>
      </c>
      <c r="J5" s="21">
        <f t="shared" si="1"/>
        <v>103.57142857142858</v>
      </c>
      <c r="K5" s="33">
        <v>42</v>
      </c>
      <c r="L5" s="33">
        <v>7</v>
      </c>
      <c r="M5" s="21">
        <f t="shared" si="2"/>
        <v>150</v>
      </c>
      <c r="N5" s="22">
        <f t="shared" si="3"/>
        <v>71</v>
      </c>
      <c r="O5" s="23">
        <f t="shared" si="4"/>
        <v>1.42</v>
      </c>
      <c r="P5" s="29">
        <f t="shared" si="5"/>
        <v>126.78571428571426</v>
      </c>
      <c r="Q5" s="25">
        <f t="shared" si="6"/>
        <v>126</v>
      </c>
      <c r="R5" s="26" t="s">
        <v>19</v>
      </c>
    </row>
    <row r="6" spans="1:18" ht="15.75" x14ac:dyDescent="0.25">
      <c r="A6" s="13">
        <v>5</v>
      </c>
      <c r="B6" s="14">
        <v>44954</v>
      </c>
      <c r="C6" s="30" t="s">
        <v>22</v>
      </c>
      <c r="D6" s="16" t="s">
        <v>17</v>
      </c>
      <c r="E6" s="16">
        <f>VLOOKUP(F6,[1]Hulpblad!C$6:D38,2,FALSE)</f>
        <v>1.45</v>
      </c>
      <c r="F6" s="31">
        <v>38</v>
      </c>
      <c r="G6" s="18">
        <f t="shared" si="0"/>
        <v>1.52</v>
      </c>
      <c r="H6" s="19">
        <v>38</v>
      </c>
      <c r="I6" s="20">
        <v>8</v>
      </c>
      <c r="J6" s="21">
        <f t="shared" si="1"/>
        <v>100</v>
      </c>
      <c r="K6" s="19">
        <v>57</v>
      </c>
      <c r="L6" s="19">
        <v>8</v>
      </c>
      <c r="M6" s="21">
        <f t="shared" si="2"/>
        <v>150</v>
      </c>
      <c r="N6" s="22">
        <f t="shared" si="3"/>
        <v>95</v>
      </c>
      <c r="O6" s="23">
        <f t="shared" si="4"/>
        <v>1.9</v>
      </c>
      <c r="P6" s="29">
        <f t="shared" si="5"/>
        <v>125</v>
      </c>
      <c r="Q6" s="25">
        <f t="shared" si="6"/>
        <v>125</v>
      </c>
      <c r="R6" s="26"/>
    </row>
    <row r="7" spans="1:18" x14ac:dyDescent="0.25">
      <c r="A7" s="13">
        <v>6</v>
      </c>
      <c r="B7" s="14">
        <v>44949</v>
      </c>
      <c r="C7" s="34" t="s">
        <v>23</v>
      </c>
      <c r="D7" s="16" t="s">
        <v>17</v>
      </c>
      <c r="E7" s="16">
        <f>VLOOKUP(F7,[1]Hulpblad!C$6:D92,2,FALSE)</f>
        <v>1.05</v>
      </c>
      <c r="F7" s="31">
        <v>28</v>
      </c>
      <c r="G7" s="18">
        <f t="shared" si="0"/>
        <v>1.1200000000000001</v>
      </c>
      <c r="H7" s="33">
        <v>45</v>
      </c>
      <c r="I7" s="33">
        <v>7</v>
      </c>
      <c r="J7" s="21">
        <f t="shared" si="1"/>
        <v>160.71428571428572</v>
      </c>
      <c r="K7" s="33">
        <v>25</v>
      </c>
      <c r="L7" s="33">
        <v>4</v>
      </c>
      <c r="M7" s="21">
        <f t="shared" si="2"/>
        <v>89.285714285714292</v>
      </c>
      <c r="N7" s="22">
        <f t="shared" si="3"/>
        <v>70</v>
      </c>
      <c r="O7" s="23">
        <f t="shared" si="4"/>
        <v>1.4</v>
      </c>
      <c r="P7" s="29">
        <f t="shared" si="5"/>
        <v>124.99999999999997</v>
      </c>
      <c r="Q7" s="25">
        <f t="shared" si="6"/>
        <v>125</v>
      </c>
      <c r="R7" s="26" t="s">
        <v>19</v>
      </c>
    </row>
    <row r="8" spans="1:18" ht="15.75" x14ac:dyDescent="0.25">
      <c r="A8" s="13">
        <v>7</v>
      </c>
      <c r="B8" s="14">
        <v>44947</v>
      </c>
      <c r="C8" s="30" t="s">
        <v>24</v>
      </c>
      <c r="D8" s="16" t="s">
        <v>17</v>
      </c>
      <c r="E8" s="16">
        <f>VLOOKUP(F8,[1]Hulpblad!C$6:D159,2,FALSE)</f>
        <v>0.37</v>
      </c>
      <c r="F8" s="31">
        <v>15</v>
      </c>
      <c r="G8" s="18">
        <f t="shared" si="0"/>
        <v>0.6</v>
      </c>
      <c r="H8" s="35">
        <v>16</v>
      </c>
      <c r="I8" s="36">
        <v>5</v>
      </c>
      <c r="J8" s="21">
        <f t="shared" si="1"/>
        <v>106.66666666666667</v>
      </c>
      <c r="K8" s="35">
        <v>21</v>
      </c>
      <c r="L8" s="35">
        <v>5</v>
      </c>
      <c r="M8" s="21">
        <f t="shared" si="2"/>
        <v>140</v>
      </c>
      <c r="N8" s="22">
        <f t="shared" si="3"/>
        <v>37</v>
      </c>
      <c r="O8" s="23">
        <f t="shared" si="4"/>
        <v>0.74</v>
      </c>
      <c r="P8" s="29">
        <f t="shared" si="5"/>
        <v>123.33333333333334</v>
      </c>
      <c r="Q8" s="25">
        <f t="shared" si="6"/>
        <v>123</v>
      </c>
      <c r="R8" s="26" t="s">
        <v>19</v>
      </c>
    </row>
    <row r="9" spans="1:18" ht="15.75" x14ac:dyDescent="0.25">
      <c r="A9" s="13">
        <v>8</v>
      </c>
      <c r="B9" s="37">
        <v>44950</v>
      </c>
      <c r="C9" s="38" t="s">
        <v>25</v>
      </c>
      <c r="D9" s="16" t="s">
        <v>17</v>
      </c>
      <c r="E9" s="16">
        <f>VLOOKUP(F9,[1]Hulpblad!C$6:D61,2,FALSE)</f>
        <v>0.95</v>
      </c>
      <c r="F9" s="39">
        <v>26</v>
      </c>
      <c r="G9" s="18">
        <f t="shared" si="0"/>
        <v>1.04</v>
      </c>
      <c r="H9" s="35">
        <v>25</v>
      </c>
      <c r="I9" s="36">
        <v>4</v>
      </c>
      <c r="J9" s="21">
        <f t="shared" si="1"/>
        <v>96.15384615384616</v>
      </c>
      <c r="K9" s="35">
        <v>39</v>
      </c>
      <c r="L9" s="35">
        <v>7</v>
      </c>
      <c r="M9" s="21">
        <f t="shared" si="2"/>
        <v>150</v>
      </c>
      <c r="N9" s="22">
        <f t="shared" si="3"/>
        <v>64</v>
      </c>
      <c r="O9" s="23">
        <f t="shared" si="4"/>
        <v>1.28</v>
      </c>
      <c r="P9" s="29">
        <f t="shared" si="5"/>
        <v>123.07692307692308</v>
      </c>
      <c r="Q9" s="25">
        <f t="shared" si="6"/>
        <v>123</v>
      </c>
      <c r="R9" s="26"/>
    </row>
    <row r="10" spans="1:18" ht="15.75" x14ac:dyDescent="0.25">
      <c r="A10" s="13">
        <v>9</v>
      </c>
      <c r="B10" s="14">
        <v>44950</v>
      </c>
      <c r="C10" s="30" t="s">
        <v>26</v>
      </c>
      <c r="D10" s="16" t="s">
        <v>17</v>
      </c>
      <c r="E10" s="16">
        <f>VLOOKUP(F10,[1]Hulpblad!C$6:D132,2,FALSE)</f>
        <v>1.05</v>
      </c>
      <c r="F10" s="31">
        <v>28</v>
      </c>
      <c r="G10" s="18">
        <f t="shared" si="0"/>
        <v>1.1200000000000001</v>
      </c>
      <c r="H10" s="35">
        <v>27</v>
      </c>
      <c r="I10" s="36">
        <v>7</v>
      </c>
      <c r="J10" s="21">
        <f t="shared" si="1"/>
        <v>96.428571428571431</v>
      </c>
      <c r="K10" s="35">
        <v>38</v>
      </c>
      <c r="L10" s="35">
        <v>5</v>
      </c>
      <c r="M10" s="21">
        <f t="shared" si="2"/>
        <v>135.71428571428572</v>
      </c>
      <c r="N10" s="22">
        <f t="shared" si="3"/>
        <v>65</v>
      </c>
      <c r="O10" s="23">
        <f t="shared" si="4"/>
        <v>1.3</v>
      </c>
      <c r="P10" s="29">
        <f t="shared" si="5"/>
        <v>116.07142857142856</v>
      </c>
      <c r="Q10" s="25">
        <f t="shared" si="6"/>
        <v>116</v>
      </c>
      <c r="R10" s="26"/>
    </row>
    <row r="11" spans="1:18" ht="15.75" x14ac:dyDescent="0.25">
      <c r="A11" s="13">
        <v>10</v>
      </c>
      <c r="B11" s="14">
        <v>44951</v>
      </c>
      <c r="C11" s="40" t="s">
        <v>27</v>
      </c>
      <c r="D11" s="16" t="s">
        <v>17</v>
      </c>
      <c r="E11" s="16">
        <f>VLOOKUP(F11,[1]Hulpblad!C$6:D55,2,FALSE)</f>
        <v>1.05</v>
      </c>
      <c r="F11" s="31">
        <v>28</v>
      </c>
      <c r="G11" s="18">
        <f t="shared" si="0"/>
        <v>1.1200000000000001</v>
      </c>
      <c r="H11" s="35">
        <v>25</v>
      </c>
      <c r="I11" s="36">
        <v>4</v>
      </c>
      <c r="J11" s="21">
        <f t="shared" si="1"/>
        <v>89.285714285714292</v>
      </c>
      <c r="K11" s="35">
        <v>39</v>
      </c>
      <c r="L11" s="35">
        <v>7</v>
      </c>
      <c r="M11" s="21">
        <f t="shared" si="2"/>
        <v>139.28571428571428</v>
      </c>
      <c r="N11" s="22">
        <f t="shared" si="3"/>
        <v>64</v>
      </c>
      <c r="O11" s="23">
        <f t="shared" si="4"/>
        <v>1.28</v>
      </c>
      <c r="P11" s="29">
        <f t="shared" si="5"/>
        <v>114.28571428571428</v>
      </c>
      <c r="Q11" s="25">
        <f t="shared" si="6"/>
        <v>114</v>
      </c>
      <c r="R11" s="26"/>
    </row>
    <row r="12" spans="1:18" ht="15.75" x14ac:dyDescent="0.25">
      <c r="A12" s="13">
        <v>11</v>
      </c>
      <c r="B12" s="14">
        <v>44947</v>
      </c>
      <c r="C12" s="30" t="s">
        <v>28</v>
      </c>
      <c r="D12" s="16" t="s">
        <v>17</v>
      </c>
      <c r="E12" s="16">
        <f>VLOOKUP(F12,[1]Hulpblad!C$6:D30,2,FALSE)</f>
        <v>1.1499999999999999</v>
      </c>
      <c r="F12" s="31">
        <v>30</v>
      </c>
      <c r="G12" s="18">
        <f t="shared" si="0"/>
        <v>1.2</v>
      </c>
      <c r="H12" s="35">
        <v>31</v>
      </c>
      <c r="I12" s="36">
        <v>7</v>
      </c>
      <c r="J12" s="21">
        <f t="shared" si="1"/>
        <v>103.33333333333334</v>
      </c>
      <c r="K12" s="35">
        <v>37</v>
      </c>
      <c r="L12" s="35">
        <v>12</v>
      </c>
      <c r="M12" s="21">
        <f t="shared" si="2"/>
        <v>123.33333333333334</v>
      </c>
      <c r="N12" s="22">
        <f t="shared" si="3"/>
        <v>68</v>
      </c>
      <c r="O12" s="23">
        <f t="shared" si="4"/>
        <v>1.36</v>
      </c>
      <c r="P12" s="29">
        <f t="shared" si="5"/>
        <v>113.33333333333336</v>
      </c>
      <c r="Q12" s="25">
        <f t="shared" si="6"/>
        <v>113</v>
      </c>
      <c r="R12" s="26"/>
    </row>
    <row r="13" spans="1:18" ht="15.75" x14ac:dyDescent="0.25">
      <c r="A13" s="13">
        <v>12</v>
      </c>
      <c r="B13" s="37">
        <v>44950</v>
      </c>
      <c r="C13" s="30" t="s">
        <v>29</v>
      </c>
      <c r="D13" s="16" t="s">
        <v>17</v>
      </c>
      <c r="E13" s="16">
        <f>VLOOKUP(F13,[1]Hulpblad!C$6:D20,2,FALSE)</f>
        <v>0.85</v>
      </c>
      <c r="F13" s="31">
        <v>25</v>
      </c>
      <c r="G13" s="18">
        <f t="shared" si="0"/>
        <v>1</v>
      </c>
      <c r="H13" s="35">
        <v>26</v>
      </c>
      <c r="I13" s="36">
        <v>5</v>
      </c>
      <c r="J13" s="21">
        <f t="shared" si="1"/>
        <v>104</v>
      </c>
      <c r="K13" s="35">
        <v>30</v>
      </c>
      <c r="L13" s="35">
        <v>7</v>
      </c>
      <c r="M13" s="21">
        <f t="shared" si="2"/>
        <v>120</v>
      </c>
      <c r="N13" s="22">
        <f t="shared" si="3"/>
        <v>56</v>
      </c>
      <c r="O13" s="23">
        <f t="shared" si="4"/>
        <v>1.1200000000000001</v>
      </c>
      <c r="P13" s="29">
        <f t="shared" si="5"/>
        <v>112.00000000000001</v>
      </c>
      <c r="Q13" s="25">
        <f t="shared" si="6"/>
        <v>112</v>
      </c>
      <c r="R13" s="26"/>
    </row>
    <row r="14" spans="1:18" x14ac:dyDescent="0.25">
      <c r="A14" s="13">
        <v>13</v>
      </c>
      <c r="B14" s="41">
        <v>44949</v>
      </c>
      <c r="C14" s="30" t="s">
        <v>30</v>
      </c>
      <c r="D14" s="16" t="s">
        <v>17</v>
      </c>
      <c r="E14" s="16">
        <f>VLOOKUP(F14,[1]Hulpblad!C$6:D113,2,FALSE)</f>
        <v>1.25</v>
      </c>
      <c r="F14" s="31">
        <v>33</v>
      </c>
      <c r="G14" s="18">
        <f t="shared" si="0"/>
        <v>1.32</v>
      </c>
      <c r="H14" s="42">
        <v>43</v>
      </c>
      <c r="I14" s="42">
        <v>7</v>
      </c>
      <c r="J14" s="21">
        <f t="shared" si="1"/>
        <v>130.30303030303031</v>
      </c>
      <c r="K14" s="42">
        <v>30</v>
      </c>
      <c r="L14" s="42">
        <v>6</v>
      </c>
      <c r="M14" s="21">
        <f t="shared" si="2"/>
        <v>90.909090909090907</v>
      </c>
      <c r="N14" s="22">
        <f t="shared" si="3"/>
        <v>73</v>
      </c>
      <c r="O14" s="23">
        <f t="shared" si="4"/>
        <v>1.46</v>
      </c>
      <c r="P14" s="29">
        <f t="shared" si="5"/>
        <v>110.60606060606059</v>
      </c>
      <c r="Q14" s="25">
        <f t="shared" si="6"/>
        <v>110</v>
      </c>
      <c r="R14" s="26"/>
    </row>
    <row r="15" spans="1:18" x14ac:dyDescent="0.25">
      <c r="A15" s="13">
        <v>14</v>
      </c>
      <c r="B15" s="41">
        <v>44951</v>
      </c>
      <c r="C15" s="34" t="s">
        <v>31</v>
      </c>
      <c r="D15" s="16" t="s">
        <v>17</v>
      </c>
      <c r="E15" s="16">
        <f>VLOOKUP(F15,[1]Hulpblad!C$6:D121,2,FALSE)</f>
        <v>1.25</v>
      </c>
      <c r="F15" s="31">
        <v>33</v>
      </c>
      <c r="G15" s="18">
        <f t="shared" si="0"/>
        <v>1.32</v>
      </c>
      <c r="H15" s="42">
        <v>35</v>
      </c>
      <c r="I15" s="42">
        <v>5</v>
      </c>
      <c r="J15" s="21">
        <f t="shared" si="1"/>
        <v>106.06060606060606</v>
      </c>
      <c r="K15" s="42">
        <v>38</v>
      </c>
      <c r="L15" s="42">
        <v>7</v>
      </c>
      <c r="M15" s="21">
        <f t="shared" si="2"/>
        <v>115.15151515151516</v>
      </c>
      <c r="N15" s="22">
        <f t="shared" si="3"/>
        <v>73</v>
      </c>
      <c r="O15" s="23">
        <f t="shared" si="4"/>
        <v>1.46</v>
      </c>
      <c r="P15" s="29">
        <f t="shared" si="5"/>
        <v>110.60606060606059</v>
      </c>
      <c r="Q15" s="25">
        <f t="shared" si="6"/>
        <v>110</v>
      </c>
      <c r="R15" s="26"/>
    </row>
    <row r="16" spans="1:18" x14ac:dyDescent="0.25">
      <c r="A16" s="13">
        <v>15</v>
      </c>
      <c r="B16" s="14">
        <v>44953</v>
      </c>
      <c r="C16" s="30" t="s">
        <v>32</v>
      </c>
      <c r="D16" s="16" t="s">
        <v>17</v>
      </c>
      <c r="E16" s="16">
        <f>VLOOKUP(F16,[1]Hulpblad!C$6:D85,2,FALSE)</f>
        <v>1.45</v>
      </c>
      <c r="F16" s="31">
        <v>38</v>
      </c>
      <c r="G16" s="18">
        <f t="shared" si="0"/>
        <v>1.52</v>
      </c>
      <c r="H16" s="42">
        <v>40</v>
      </c>
      <c r="I16" s="42">
        <v>6</v>
      </c>
      <c r="J16" s="21">
        <f t="shared" si="1"/>
        <v>105.26315789473684</v>
      </c>
      <c r="K16" s="42">
        <v>43</v>
      </c>
      <c r="L16" s="42">
        <v>11</v>
      </c>
      <c r="M16" s="21">
        <f t="shared" si="2"/>
        <v>113.1578947368421</v>
      </c>
      <c r="N16" s="22">
        <f t="shared" si="3"/>
        <v>83</v>
      </c>
      <c r="O16" s="23">
        <f t="shared" si="4"/>
        <v>1.66</v>
      </c>
      <c r="P16" s="29">
        <f t="shared" si="5"/>
        <v>109.21052631578947</v>
      </c>
      <c r="Q16" s="25">
        <f t="shared" si="6"/>
        <v>109</v>
      </c>
      <c r="R16" s="26"/>
    </row>
    <row r="17" spans="1:18" ht="15.75" x14ac:dyDescent="0.25">
      <c r="A17" s="13">
        <v>16</v>
      </c>
      <c r="B17" s="37">
        <v>44947</v>
      </c>
      <c r="C17" s="30" t="s">
        <v>33</v>
      </c>
      <c r="D17" s="16" t="s">
        <v>17</v>
      </c>
      <c r="E17" s="16">
        <f>VLOOKUP(F17,[1]Hulpblad!C$6:D127,2,FALSE)</f>
        <v>1.1499999999999999</v>
      </c>
      <c r="F17" s="31">
        <v>30</v>
      </c>
      <c r="G17" s="18">
        <f t="shared" si="0"/>
        <v>1.2</v>
      </c>
      <c r="H17" s="35">
        <v>32</v>
      </c>
      <c r="I17" s="36">
        <v>8</v>
      </c>
      <c r="J17" s="21">
        <f t="shared" si="1"/>
        <v>106.66666666666667</v>
      </c>
      <c r="K17" s="35">
        <v>33</v>
      </c>
      <c r="L17" s="35">
        <v>7</v>
      </c>
      <c r="M17" s="21">
        <f t="shared" si="2"/>
        <v>110.00000000000001</v>
      </c>
      <c r="N17" s="22">
        <f t="shared" si="3"/>
        <v>65</v>
      </c>
      <c r="O17" s="23">
        <f t="shared" si="4"/>
        <v>1.3</v>
      </c>
      <c r="P17" s="29">
        <f t="shared" si="5"/>
        <v>108.33333333333334</v>
      </c>
      <c r="Q17" s="25">
        <f t="shared" si="6"/>
        <v>108</v>
      </c>
      <c r="R17" s="26"/>
    </row>
    <row r="18" spans="1:18" x14ac:dyDescent="0.25">
      <c r="A18" s="13">
        <v>17</v>
      </c>
      <c r="B18" s="14">
        <v>44938</v>
      </c>
      <c r="C18" s="30" t="s">
        <v>34</v>
      </c>
      <c r="D18" s="16" t="s">
        <v>17</v>
      </c>
      <c r="E18" s="16">
        <f>VLOOKUP(F18,[1]Hulpblad!C$6:D19,2,FALSE)</f>
        <v>1.05</v>
      </c>
      <c r="F18" s="31">
        <v>28</v>
      </c>
      <c r="G18" s="18">
        <f t="shared" si="0"/>
        <v>1.1200000000000001</v>
      </c>
      <c r="H18" s="42">
        <v>30</v>
      </c>
      <c r="I18" s="42">
        <v>5</v>
      </c>
      <c r="J18" s="21">
        <f t="shared" si="1"/>
        <v>107.14285714285714</v>
      </c>
      <c r="K18" s="42">
        <v>29</v>
      </c>
      <c r="L18" s="42">
        <v>4</v>
      </c>
      <c r="M18" s="21">
        <f t="shared" si="2"/>
        <v>103.57142857142858</v>
      </c>
      <c r="N18" s="22">
        <f t="shared" si="3"/>
        <v>59</v>
      </c>
      <c r="O18" s="23">
        <f t="shared" si="4"/>
        <v>1.18</v>
      </c>
      <c r="P18" s="29">
        <f t="shared" si="5"/>
        <v>105.35714285714283</v>
      </c>
      <c r="Q18" s="25">
        <f t="shared" si="6"/>
        <v>105</v>
      </c>
      <c r="R18" s="26"/>
    </row>
    <row r="19" spans="1:18" ht="15.75" x14ac:dyDescent="0.25">
      <c r="A19" s="13">
        <v>18</v>
      </c>
      <c r="B19" s="14">
        <v>44948</v>
      </c>
      <c r="C19" s="43" t="s">
        <v>35</v>
      </c>
      <c r="D19" s="16" t="s">
        <v>17</v>
      </c>
      <c r="E19" s="16">
        <f>VLOOKUP(F19,[1]Hulpblad!C$6:D171,2,FALSE)</f>
        <v>0.95</v>
      </c>
      <c r="F19" s="31">
        <v>26</v>
      </c>
      <c r="G19" s="18">
        <f t="shared" si="0"/>
        <v>1.04</v>
      </c>
      <c r="H19" s="35">
        <v>22</v>
      </c>
      <c r="I19" s="36">
        <v>5</v>
      </c>
      <c r="J19" s="21">
        <f t="shared" si="1"/>
        <v>84.615384615384613</v>
      </c>
      <c r="K19" s="35">
        <v>32</v>
      </c>
      <c r="L19" s="35">
        <v>5</v>
      </c>
      <c r="M19" s="21">
        <f t="shared" si="2"/>
        <v>123.07692307692308</v>
      </c>
      <c r="N19" s="22">
        <f t="shared" si="3"/>
        <v>54</v>
      </c>
      <c r="O19" s="23">
        <f t="shared" si="4"/>
        <v>1.08</v>
      </c>
      <c r="P19" s="29">
        <f t="shared" si="5"/>
        <v>103.84615384615385</v>
      </c>
      <c r="Q19" s="25">
        <f t="shared" si="6"/>
        <v>103</v>
      </c>
      <c r="R19" s="26"/>
    </row>
    <row r="20" spans="1:18" ht="15.75" x14ac:dyDescent="0.25">
      <c r="A20" s="13">
        <v>19</v>
      </c>
      <c r="B20" s="14">
        <v>44948</v>
      </c>
      <c r="C20" s="30" t="s">
        <v>36</v>
      </c>
      <c r="D20" s="16" t="s">
        <v>17</v>
      </c>
      <c r="E20" s="16">
        <f>VLOOKUP(F20,[1]Hulpblad!C$6:D122,2,FALSE)</f>
        <v>0.65</v>
      </c>
      <c r="F20" s="31">
        <v>22</v>
      </c>
      <c r="G20" s="18">
        <f t="shared" si="0"/>
        <v>0.88</v>
      </c>
      <c r="H20" s="35">
        <v>24</v>
      </c>
      <c r="I20" s="36">
        <v>3</v>
      </c>
      <c r="J20" s="21">
        <f t="shared" si="1"/>
        <v>109.09090909090908</v>
      </c>
      <c r="K20" s="35">
        <v>21</v>
      </c>
      <c r="L20" s="35">
        <v>4</v>
      </c>
      <c r="M20" s="21">
        <f t="shared" si="2"/>
        <v>95.454545454545453</v>
      </c>
      <c r="N20" s="22">
        <f t="shared" si="3"/>
        <v>45</v>
      </c>
      <c r="O20" s="23">
        <f t="shared" si="4"/>
        <v>0.9</v>
      </c>
      <c r="P20" s="29">
        <f t="shared" si="5"/>
        <v>102.27272727272727</v>
      </c>
      <c r="Q20" s="25">
        <f t="shared" si="6"/>
        <v>102</v>
      </c>
      <c r="R20" s="26"/>
    </row>
    <row r="21" spans="1:18" ht="15.75" x14ac:dyDescent="0.25">
      <c r="A21" s="13">
        <v>20</v>
      </c>
      <c r="B21" s="37">
        <v>44950</v>
      </c>
      <c r="C21" s="30" t="s">
        <v>37</v>
      </c>
      <c r="D21" s="16" t="s">
        <v>17</v>
      </c>
      <c r="E21" s="16">
        <f>VLOOKUP(F21,[1]Hulpblad!C$6:D111,2,FALSE)</f>
        <v>1.45</v>
      </c>
      <c r="F21" s="31">
        <v>38</v>
      </c>
      <c r="G21" s="18">
        <f t="shared" si="0"/>
        <v>1.52</v>
      </c>
      <c r="H21" s="35">
        <v>37</v>
      </c>
      <c r="I21" s="36">
        <v>7</v>
      </c>
      <c r="J21" s="21">
        <f t="shared" si="1"/>
        <v>97.368421052631575</v>
      </c>
      <c r="K21" s="35">
        <v>40</v>
      </c>
      <c r="L21" s="35">
        <v>11</v>
      </c>
      <c r="M21" s="21">
        <f t="shared" si="2"/>
        <v>105.26315789473684</v>
      </c>
      <c r="N21" s="22">
        <f t="shared" si="3"/>
        <v>77</v>
      </c>
      <c r="O21" s="23">
        <f t="shared" si="4"/>
        <v>1.54</v>
      </c>
      <c r="P21" s="29">
        <f t="shared" si="5"/>
        <v>101.31578947368421</v>
      </c>
      <c r="Q21" s="25">
        <f t="shared" si="6"/>
        <v>101</v>
      </c>
      <c r="R21" s="26"/>
    </row>
    <row r="22" spans="1:18" x14ac:dyDescent="0.25">
      <c r="A22" s="13">
        <v>21</v>
      </c>
      <c r="B22" s="14">
        <v>44951</v>
      </c>
      <c r="C22" s="30" t="s">
        <v>38</v>
      </c>
      <c r="D22" s="16" t="s">
        <v>17</v>
      </c>
      <c r="E22" s="16">
        <f>VLOOKUP(F22,[1]Hulpblad!C$6:D135,2,FALSE)</f>
        <v>0.95</v>
      </c>
      <c r="F22" s="31">
        <v>26</v>
      </c>
      <c r="G22" s="18">
        <f t="shared" si="0"/>
        <v>1.04</v>
      </c>
      <c r="H22" s="44">
        <v>26</v>
      </c>
      <c r="I22" s="45">
        <v>4</v>
      </c>
      <c r="J22" s="21">
        <f t="shared" si="1"/>
        <v>100</v>
      </c>
      <c r="K22" s="46">
        <v>24</v>
      </c>
      <c r="L22" s="45">
        <v>4</v>
      </c>
      <c r="M22" s="21">
        <f t="shared" si="2"/>
        <v>92.307692307692307</v>
      </c>
      <c r="N22" s="22">
        <f t="shared" si="3"/>
        <v>50</v>
      </c>
      <c r="O22" s="23">
        <f t="shared" si="4"/>
        <v>1</v>
      </c>
      <c r="P22" s="29">
        <f t="shared" si="5"/>
        <v>96.153846153846146</v>
      </c>
      <c r="Q22" s="25">
        <f t="shared" si="6"/>
        <v>96</v>
      </c>
      <c r="R22" s="26"/>
    </row>
    <row r="23" spans="1:18" x14ac:dyDescent="0.25">
      <c r="A23" s="13">
        <v>22</v>
      </c>
      <c r="B23" s="41">
        <v>44949</v>
      </c>
      <c r="C23" s="30" t="s">
        <v>39</v>
      </c>
      <c r="D23" s="16" t="s">
        <v>17</v>
      </c>
      <c r="E23" s="16">
        <f>VLOOKUP(F23,[1]Hulpblad!C$6:D46,2,FALSE)</f>
        <v>0.75</v>
      </c>
      <c r="F23" s="31">
        <v>23</v>
      </c>
      <c r="G23" s="18">
        <f t="shared" si="0"/>
        <v>0.92</v>
      </c>
      <c r="H23" s="42">
        <v>22</v>
      </c>
      <c r="I23" s="42">
        <v>4</v>
      </c>
      <c r="J23" s="21">
        <f t="shared" si="1"/>
        <v>95.652173913043484</v>
      </c>
      <c r="K23" s="42">
        <v>22</v>
      </c>
      <c r="L23" s="42">
        <v>4</v>
      </c>
      <c r="M23" s="21">
        <f t="shared" si="2"/>
        <v>95.652173913043484</v>
      </c>
      <c r="N23" s="22">
        <f t="shared" si="3"/>
        <v>44</v>
      </c>
      <c r="O23" s="23">
        <f t="shared" si="4"/>
        <v>0.88</v>
      </c>
      <c r="P23" s="29">
        <f t="shared" si="5"/>
        <v>95.65217391304347</v>
      </c>
      <c r="Q23" s="25">
        <f t="shared" si="6"/>
        <v>95</v>
      </c>
      <c r="R23" s="26"/>
    </row>
    <row r="24" spans="1:18" x14ac:dyDescent="0.25">
      <c r="A24" s="13">
        <v>23</v>
      </c>
      <c r="B24" s="14">
        <v>44954</v>
      </c>
      <c r="C24" s="30" t="s">
        <v>40</v>
      </c>
      <c r="D24" s="16" t="s">
        <v>17</v>
      </c>
      <c r="E24" s="16">
        <f>VLOOKUP(F24,[1]Hulpblad!C$6:D50,2,FALSE)</f>
        <v>1.25</v>
      </c>
      <c r="F24" s="31">
        <v>33</v>
      </c>
      <c r="G24" s="18">
        <f t="shared" si="0"/>
        <v>1.32</v>
      </c>
      <c r="H24" s="42">
        <v>27</v>
      </c>
      <c r="I24" s="42">
        <v>6</v>
      </c>
      <c r="J24" s="21">
        <f t="shared" si="1"/>
        <v>81.818181818181827</v>
      </c>
      <c r="K24" s="42">
        <v>36</v>
      </c>
      <c r="L24" s="42">
        <v>7</v>
      </c>
      <c r="M24" s="21">
        <f t="shared" si="2"/>
        <v>109.09090909090908</v>
      </c>
      <c r="N24" s="22">
        <f t="shared" si="3"/>
        <v>63</v>
      </c>
      <c r="O24" s="23">
        <f t="shared" si="4"/>
        <v>1.26</v>
      </c>
      <c r="P24" s="29">
        <f t="shared" si="5"/>
        <v>95.454545454545453</v>
      </c>
      <c r="Q24" s="25">
        <f t="shared" si="6"/>
        <v>95</v>
      </c>
      <c r="R24" s="26"/>
    </row>
    <row r="25" spans="1:18" ht="15.75" x14ac:dyDescent="0.25">
      <c r="A25" s="13">
        <v>24</v>
      </c>
      <c r="B25" s="37">
        <v>44949</v>
      </c>
      <c r="C25" s="30" t="s">
        <v>41</v>
      </c>
      <c r="D25" s="16" t="s">
        <v>17</v>
      </c>
      <c r="E25" s="16">
        <f>VLOOKUP(F25,[1]Hulpblad!C$6:D115,2,FALSE)</f>
        <v>1.35</v>
      </c>
      <c r="F25" s="31">
        <v>35</v>
      </c>
      <c r="G25" s="18">
        <f t="shared" si="0"/>
        <v>1.4</v>
      </c>
      <c r="H25" s="35">
        <v>29</v>
      </c>
      <c r="I25" s="36">
        <v>7</v>
      </c>
      <c r="J25" s="21">
        <f t="shared" si="1"/>
        <v>82.857142857142861</v>
      </c>
      <c r="K25" s="35">
        <v>37</v>
      </c>
      <c r="L25" s="35">
        <v>6</v>
      </c>
      <c r="M25" s="21">
        <f t="shared" si="2"/>
        <v>105.71428571428572</v>
      </c>
      <c r="N25" s="22">
        <f t="shared" si="3"/>
        <v>66</v>
      </c>
      <c r="O25" s="23">
        <f t="shared" si="4"/>
        <v>1.32</v>
      </c>
      <c r="P25" s="29">
        <f t="shared" si="5"/>
        <v>94.285714285714292</v>
      </c>
      <c r="Q25" s="25">
        <f t="shared" si="6"/>
        <v>94</v>
      </c>
      <c r="R25" s="26"/>
    </row>
    <row r="26" spans="1:18" ht="15.75" x14ac:dyDescent="0.25">
      <c r="A26" s="13">
        <v>25</v>
      </c>
      <c r="B26" s="14">
        <v>44947</v>
      </c>
      <c r="C26" s="40" t="s">
        <v>42</v>
      </c>
      <c r="D26" s="16" t="s">
        <v>17</v>
      </c>
      <c r="E26" s="16">
        <f>VLOOKUP(F26,[1]Hulpblad!C$6:D107,2,FALSE)</f>
        <v>0.95</v>
      </c>
      <c r="F26" s="31">
        <v>26</v>
      </c>
      <c r="G26" s="18">
        <f t="shared" si="0"/>
        <v>1.04</v>
      </c>
      <c r="H26" s="35">
        <v>23</v>
      </c>
      <c r="I26" s="36">
        <v>11</v>
      </c>
      <c r="J26" s="21">
        <f t="shared" si="1"/>
        <v>88.461538461538453</v>
      </c>
      <c r="K26" s="35">
        <v>25</v>
      </c>
      <c r="L26" s="35">
        <v>4</v>
      </c>
      <c r="M26" s="21">
        <f t="shared" si="2"/>
        <v>96.15384615384616</v>
      </c>
      <c r="N26" s="22">
        <f t="shared" si="3"/>
        <v>48</v>
      </c>
      <c r="O26" s="23">
        <f t="shared" si="4"/>
        <v>0.96</v>
      </c>
      <c r="P26" s="29">
        <f t="shared" si="5"/>
        <v>92.307692307692307</v>
      </c>
      <c r="Q26" s="25">
        <f t="shared" si="6"/>
        <v>92</v>
      </c>
      <c r="R26" s="26"/>
    </row>
    <row r="27" spans="1:18" ht="15.75" x14ac:dyDescent="0.25">
      <c r="A27" s="13">
        <v>26</v>
      </c>
      <c r="B27" s="14">
        <v>44950</v>
      </c>
      <c r="C27" s="30" t="s">
        <v>43</v>
      </c>
      <c r="D27" s="16" t="s">
        <v>17</v>
      </c>
      <c r="E27" s="16">
        <f>VLOOKUP(F27,[1]Hulpblad!C$6:D125,2,FALSE)</f>
        <v>1.35</v>
      </c>
      <c r="F27" s="31">
        <v>35</v>
      </c>
      <c r="G27" s="18">
        <f t="shared" si="0"/>
        <v>1.4</v>
      </c>
      <c r="H27" s="35">
        <v>43</v>
      </c>
      <c r="I27" s="36">
        <v>5</v>
      </c>
      <c r="J27" s="21">
        <f t="shared" si="1"/>
        <v>122.85714285714286</v>
      </c>
      <c r="K27" s="35">
        <v>21</v>
      </c>
      <c r="L27" s="35">
        <v>3</v>
      </c>
      <c r="M27" s="21">
        <f t="shared" si="2"/>
        <v>60</v>
      </c>
      <c r="N27" s="22">
        <f t="shared" si="3"/>
        <v>64</v>
      </c>
      <c r="O27" s="23">
        <f t="shared" si="4"/>
        <v>1.28</v>
      </c>
      <c r="P27" s="29">
        <f t="shared" si="5"/>
        <v>91.428571428571431</v>
      </c>
      <c r="Q27" s="25">
        <f t="shared" si="6"/>
        <v>91</v>
      </c>
      <c r="R27" s="26"/>
    </row>
    <row r="28" spans="1:18" ht="15.75" x14ac:dyDescent="0.25">
      <c r="A28" s="13">
        <v>27</v>
      </c>
      <c r="B28" s="14">
        <v>44950</v>
      </c>
      <c r="C28" s="47" t="s">
        <v>44</v>
      </c>
      <c r="D28" s="16" t="s">
        <v>17</v>
      </c>
      <c r="E28" s="16">
        <f>VLOOKUP(F28,[1]Hulpblad!C$6:D168,2,FALSE)</f>
        <v>1.55</v>
      </c>
      <c r="F28" s="31">
        <v>40</v>
      </c>
      <c r="G28" s="18">
        <f t="shared" si="0"/>
        <v>1.6</v>
      </c>
      <c r="H28" s="35">
        <v>33</v>
      </c>
      <c r="I28" s="36">
        <v>5</v>
      </c>
      <c r="J28" s="21">
        <f t="shared" si="1"/>
        <v>82.5</v>
      </c>
      <c r="K28" s="35">
        <v>40</v>
      </c>
      <c r="L28" s="35">
        <v>6</v>
      </c>
      <c r="M28" s="21">
        <f t="shared" si="2"/>
        <v>100</v>
      </c>
      <c r="N28" s="22">
        <f t="shared" si="3"/>
        <v>73</v>
      </c>
      <c r="O28" s="23">
        <f t="shared" si="4"/>
        <v>1.46</v>
      </c>
      <c r="P28" s="29">
        <f t="shared" si="5"/>
        <v>91.25</v>
      </c>
      <c r="Q28" s="25">
        <f t="shared" si="6"/>
        <v>91</v>
      </c>
      <c r="R28" s="26"/>
    </row>
    <row r="29" spans="1:18" ht="15.75" x14ac:dyDescent="0.25">
      <c r="A29" s="13">
        <v>28</v>
      </c>
      <c r="B29" s="37">
        <v>44947</v>
      </c>
      <c r="C29" s="30" t="s">
        <v>45</v>
      </c>
      <c r="D29" s="16" t="s">
        <v>17</v>
      </c>
      <c r="E29" s="16">
        <f>VLOOKUP(F29,[1]Hulpblad!C$6:D51,2,FALSE)</f>
        <v>1.1499999999999999</v>
      </c>
      <c r="F29" s="31">
        <v>30</v>
      </c>
      <c r="G29" s="18">
        <f t="shared" si="0"/>
        <v>1.2</v>
      </c>
      <c r="H29" s="35">
        <v>19</v>
      </c>
      <c r="I29" s="36">
        <v>4</v>
      </c>
      <c r="J29" s="21">
        <f t="shared" si="1"/>
        <v>63.333333333333329</v>
      </c>
      <c r="K29" s="35">
        <v>35</v>
      </c>
      <c r="L29" s="35">
        <v>5</v>
      </c>
      <c r="M29" s="21">
        <f t="shared" si="2"/>
        <v>116.66666666666667</v>
      </c>
      <c r="N29" s="22">
        <f t="shared" si="3"/>
        <v>54</v>
      </c>
      <c r="O29" s="23">
        <f t="shared" si="4"/>
        <v>1.08</v>
      </c>
      <c r="P29" s="29">
        <f t="shared" si="5"/>
        <v>90.000000000000014</v>
      </c>
      <c r="Q29" s="25">
        <f t="shared" si="6"/>
        <v>90</v>
      </c>
      <c r="R29" s="26"/>
    </row>
    <row r="30" spans="1:18" ht="15.75" x14ac:dyDescent="0.25">
      <c r="A30" s="13">
        <v>29</v>
      </c>
      <c r="B30" s="14">
        <v>44953</v>
      </c>
      <c r="C30" s="30" t="s">
        <v>46</v>
      </c>
      <c r="D30" s="16" t="s">
        <v>17</v>
      </c>
      <c r="E30" s="16">
        <f>VLOOKUP(F30,[1]Hulpblad!C$6:D126,2,FALSE)</f>
        <v>0.55000000000000004</v>
      </c>
      <c r="F30" s="31">
        <v>20</v>
      </c>
      <c r="G30" s="18">
        <f t="shared" si="0"/>
        <v>0.8</v>
      </c>
      <c r="H30" s="35">
        <v>16</v>
      </c>
      <c r="I30" s="36">
        <v>5</v>
      </c>
      <c r="J30" s="21">
        <f t="shared" si="1"/>
        <v>80</v>
      </c>
      <c r="K30" s="35">
        <v>19</v>
      </c>
      <c r="L30" s="35">
        <v>5</v>
      </c>
      <c r="M30" s="21">
        <f t="shared" si="2"/>
        <v>95</v>
      </c>
      <c r="N30" s="22">
        <f t="shared" si="3"/>
        <v>35</v>
      </c>
      <c r="O30" s="23">
        <f t="shared" si="4"/>
        <v>0.7</v>
      </c>
      <c r="P30" s="29">
        <f t="shared" si="5"/>
        <v>87.499999999999986</v>
      </c>
      <c r="Q30" s="25">
        <f t="shared" si="6"/>
        <v>87</v>
      </c>
      <c r="R30" s="26"/>
    </row>
    <row r="31" spans="1:18" ht="15.75" x14ac:dyDescent="0.25">
      <c r="A31" s="13">
        <v>30</v>
      </c>
      <c r="B31" s="14">
        <v>44945</v>
      </c>
      <c r="C31" s="30" t="s">
        <v>47</v>
      </c>
      <c r="D31" s="16" t="s">
        <v>17</v>
      </c>
      <c r="E31" s="16">
        <f>VLOOKUP(F31,[1]Hulpblad!C$6:D117,2,FALSE)</f>
        <v>1.35</v>
      </c>
      <c r="F31" s="31">
        <v>35</v>
      </c>
      <c r="G31" s="18">
        <f t="shared" si="0"/>
        <v>1.4</v>
      </c>
      <c r="H31" s="35">
        <v>27</v>
      </c>
      <c r="I31" s="36">
        <v>7</v>
      </c>
      <c r="J31" s="21">
        <f t="shared" si="1"/>
        <v>77.142857142857153</v>
      </c>
      <c r="K31" s="35">
        <v>34</v>
      </c>
      <c r="L31" s="35">
        <v>6</v>
      </c>
      <c r="M31" s="21">
        <f t="shared" si="2"/>
        <v>97.142857142857139</v>
      </c>
      <c r="N31" s="22">
        <f t="shared" si="3"/>
        <v>61</v>
      </c>
      <c r="O31" s="23">
        <f t="shared" si="4"/>
        <v>1.22</v>
      </c>
      <c r="P31" s="29">
        <f t="shared" si="5"/>
        <v>87.142857142857139</v>
      </c>
      <c r="Q31" s="25">
        <f t="shared" si="6"/>
        <v>87</v>
      </c>
      <c r="R31" s="26"/>
    </row>
    <row r="32" spans="1:18" ht="15.75" x14ac:dyDescent="0.25">
      <c r="A32" s="13">
        <v>31</v>
      </c>
      <c r="B32" s="14">
        <v>44945</v>
      </c>
      <c r="C32" s="30" t="s">
        <v>48</v>
      </c>
      <c r="D32" s="16" t="s">
        <v>17</v>
      </c>
      <c r="E32" s="16">
        <f>VLOOKUP(F32,[1]Hulpblad!C$6:D112,2,FALSE)</f>
        <v>0.75</v>
      </c>
      <c r="F32" s="31">
        <v>23</v>
      </c>
      <c r="G32" s="18">
        <f t="shared" si="0"/>
        <v>0.92</v>
      </c>
      <c r="H32" s="35">
        <v>18</v>
      </c>
      <c r="I32" s="36">
        <v>3</v>
      </c>
      <c r="J32" s="21">
        <f t="shared" si="1"/>
        <v>78.260869565217391</v>
      </c>
      <c r="K32" s="35">
        <v>22</v>
      </c>
      <c r="L32" s="35">
        <v>3</v>
      </c>
      <c r="M32" s="21">
        <f t="shared" si="2"/>
        <v>95.652173913043484</v>
      </c>
      <c r="N32" s="22">
        <f t="shared" si="3"/>
        <v>40</v>
      </c>
      <c r="O32" s="23">
        <f t="shared" si="4"/>
        <v>0.8</v>
      </c>
      <c r="P32" s="29">
        <f t="shared" si="5"/>
        <v>86.956521739130437</v>
      </c>
      <c r="Q32" s="25">
        <f t="shared" si="6"/>
        <v>86</v>
      </c>
      <c r="R32" s="26"/>
    </row>
    <row r="33" spans="1:18" ht="15.75" x14ac:dyDescent="0.25">
      <c r="A33" s="13">
        <v>32</v>
      </c>
      <c r="B33" s="37">
        <v>44945</v>
      </c>
      <c r="C33" s="30" t="s">
        <v>49</v>
      </c>
      <c r="D33" s="16" t="s">
        <v>17</v>
      </c>
      <c r="E33" s="16">
        <f>VLOOKUP(F33,[1]Hulpblad!C$6:D120,2,FALSE)</f>
        <v>1.25</v>
      </c>
      <c r="F33" s="31">
        <v>33</v>
      </c>
      <c r="G33" s="18">
        <f t="shared" si="0"/>
        <v>1.32</v>
      </c>
      <c r="H33" s="35">
        <v>25</v>
      </c>
      <c r="I33" s="36">
        <v>6</v>
      </c>
      <c r="J33" s="21">
        <f t="shared" si="1"/>
        <v>75.757575757575751</v>
      </c>
      <c r="K33" s="35">
        <v>30</v>
      </c>
      <c r="L33" s="35">
        <v>7</v>
      </c>
      <c r="M33" s="21">
        <f t="shared" si="2"/>
        <v>90.909090909090907</v>
      </c>
      <c r="N33" s="22">
        <f t="shared" si="3"/>
        <v>55</v>
      </c>
      <c r="O33" s="23">
        <f t="shared" si="4"/>
        <v>1.1000000000000001</v>
      </c>
      <c r="P33" s="29">
        <f t="shared" si="5"/>
        <v>83.333333333333343</v>
      </c>
      <c r="Q33" s="25">
        <f t="shared" si="6"/>
        <v>83</v>
      </c>
      <c r="R33" s="26"/>
    </row>
    <row r="34" spans="1:18" ht="15.75" x14ac:dyDescent="0.25">
      <c r="A34" s="13">
        <v>33</v>
      </c>
      <c r="B34" s="14">
        <v>44953</v>
      </c>
      <c r="C34" s="48" t="s">
        <v>50</v>
      </c>
      <c r="D34" s="16" t="s">
        <v>17</v>
      </c>
      <c r="E34" s="16">
        <f>VLOOKUP(F34,[1]Hulpblad!C$6:D167,2,FALSE)</f>
        <v>0.95</v>
      </c>
      <c r="F34" s="31">
        <v>26</v>
      </c>
      <c r="G34" s="18">
        <f t="shared" si="0"/>
        <v>1.04</v>
      </c>
      <c r="H34" s="35">
        <v>25</v>
      </c>
      <c r="I34" s="36">
        <v>7</v>
      </c>
      <c r="J34" s="21">
        <f t="shared" si="1"/>
        <v>96.15384615384616</v>
      </c>
      <c r="K34" s="35">
        <v>18</v>
      </c>
      <c r="L34" s="35">
        <v>3</v>
      </c>
      <c r="M34" s="21">
        <f t="shared" si="2"/>
        <v>69.230769230769226</v>
      </c>
      <c r="N34" s="22">
        <f t="shared" si="3"/>
        <v>43</v>
      </c>
      <c r="O34" s="23">
        <f t="shared" si="4"/>
        <v>0.86</v>
      </c>
      <c r="P34" s="29">
        <f t="shared" si="5"/>
        <v>82.692307692307693</v>
      </c>
      <c r="Q34" s="25">
        <f t="shared" si="6"/>
        <v>82</v>
      </c>
      <c r="R34" s="26"/>
    </row>
    <row r="35" spans="1:18" x14ac:dyDescent="0.25">
      <c r="A35" s="13">
        <v>34</v>
      </c>
      <c r="B35" s="14">
        <v>44947</v>
      </c>
      <c r="C35" s="30" t="s">
        <v>51</v>
      </c>
      <c r="D35" s="16" t="s">
        <v>17</v>
      </c>
      <c r="E35" s="16">
        <f>VLOOKUP(F35,[1]Hulpblad!C$6:D138,2,FALSE)</f>
        <v>0.85</v>
      </c>
      <c r="F35" s="31">
        <v>25</v>
      </c>
      <c r="G35" s="18">
        <f t="shared" si="0"/>
        <v>1</v>
      </c>
      <c r="H35" s="42">
        <v>25</v>
      </c>
      <c r="I35" s="42">
        <v>7</v>
      </c>
      <c r="J35" s="21">
        <f t="shared" si="1"/>
        <v>100</v>
      </c>
      <c r="K35" s="42">
        <v>15</v>
      </c>
      <c r="L35" s="42">
        <v>2</v>
      </c>
      <c r="M35" s="21">
        <f t="shared" si="2"/>
        <v>60</v>
      </c>
      <c r="N35" s="22">
        <f t="shared" si="3"/>
        <v>40</v>
      </c>
      <c r="O35" s="23">
        <f t="shared" si="4"/>
        <v>0.8</v>
      </c>
      <c r="P35" s="29">
        <f t="shared" si="5"/>
        <v>80</v>
      </c>
      <c r="Q35" s="25">
        <f t="shared" si="6"/>
        <v>80</v>
      </c>
      <c r="R35" s="26"/>
    </row>
    <row r="36" spans="1:18" ht="15.75" x14ac:dyDescent="0.25">
      <c r="A36" s="13">
        <v>35</v>
      </c>
      <c r="B36" s="14">
        <v>44953</v>
      </c>
      <c r="C36" s="30" t="s">
        <v>52</v>
      </c>
      <c r="D36" s="16" t="s">
        <v>17</v>
      </c>
      <c r="E36" s="16">
        <f>VLOOKUP(F36,[1]Hulpblad!C$6:D130,2,FALSE)</f>
        <v>1.1499999999999999</v>
      </c>
      <c r="F36" s="31">
        <v>30</v>
      </c>
      <c r="G36" s="18">
        <f t="shared" si="0"/>
        <v>1.2</v>
      </c>
      <c r="H36" s="35">
        <v>22</v>
      </c>
      <c r="I36" s="36">
        <v>3</v>
      </c>
      <c r="J36" s="21">
        <f t="shared" si="1"/>
        <v>73.333333333333329</v>
      </c>
      <c r="K36" s="35">
        <v>26</v>
      </c>
      <c r="L36" s="35">
        <v>6</v>
      </c>
      <c r="M36" s="21">
        <f t="shared" si="2"/>
        <v>86.666666666666671</v>
      </c>
      <c r="N36" s="22">
        <f t="shared" si="3"/>
        <v>48</v>
      </c>
      <c r="O36" s="23">
        <f t="shared" si="4"/>
        <v>0.96</v>
      </c>
      <c r="P36" s="29">
        <f t="shared" si="5"/>
        <v>80</v>
      </c>
      <c r="Q36" s="25">
        <f t="shared" si="6"/>
        <v>80</v>
      </c>
      <c r="R36" s="26"/>
    </row>
    <row r="37" spans="1:18" ht="15.75" x14ac:dyDescent="0.25">
      <c r="A37" s="13">
        <v>36</v>
      </c>
      <c r="B37" s="37">
        <v>44938</v>
      </c>
      <c r="C37" s="48" t="s">
        <v>53</v>
      </c>
      <c r="D37" s="16" t="s">
        <v>17</v>
      </c>
      <c r="E37" s="16">
        <f>VLOOKUP(F37,[1]Hulpblad!C$6:D47,2,FALSE)</f>
        <v>1.55</v>
      </c>
      <c r="F37" s="31">
        <v>40</v>
      </c>
      <c r="G37" s="18">
        <f t="shared" si="0"/>
        <v>1.6</v>
      </c>
      <c r="H37" s="35">
        <v>33</v>
      </c>
      <c r="I37" s="36">
        <v>7</v>
      </c>
      <c r="J37" s="21">
        <f t="shared" si="1"/>
        <v>82.5</v>
      </c>
      <c r="K37" s="35">
        <v>30</v>
      </c>
      <c r="L37" s="35">
        <v>5</v>
      </c>
      <c r="M37" s="21">
        <f t="shared" si="2"/>
        <v>75</v>
      </c>
      <c r="N37" s="22">
        <f t="shared" si="3"/>
        <v>63</v>
      </c>
      <c r="O37" s="23">
        <f t="shared" si="4"/>
        <v>1.26</v>
      </c>
      <c r="P37" s="29">
        <f t="shared" si="5"/>
        <v>78.75</v>
      </c>
      <c r="Q37" s="25">
        <f t="shared" si="6"/>
        <v>78</v>
      </c>
      <c r="R37" s="26"/>
    </row>
    <row r="38" spans="1:18" ht="15.75" x14ac:dyDescent="0.25">
      <c r="A38" s="13">
        <v>37</v>
      </c>
      <c r="B38" s="14">
        <v>44953</v>
      </c>
      <c r="C38" s="30" t="s">
        <v>54</v>
      </c>
      <c r="D38" s="16" t="s">
        <v>17</v>
      </c>
      <c r="E38" s="16">
        <f>VLOOKUP(F38,[1]Hulpblad!C$6:D105,2,FALSE)</f>
        <v>1.05</v>
      </c>
      <c r="F38" s="31">
        <v>28</v>
      </c>
      <c r="G38" s="18">
        <f t="shared" si="0"/>
        <v>1.1200000000000001</v>
      </c>
      <c r="H38" s="35">
        <v>17</v>
      </c>
      <c r="I38" s="36">
        <v>3</v>
      </c>
      <c r="J38" s="21">
        <f t="shared" si="1"/>
        <v>60.714285714285708</v>
      </c>
      <c r="K38" s="35">
        <v>26</v>
      </c>
      <c r="L38" s="35">
        <v>5</v>
      </c>
      <c r="M38" s="21">
        <f t="shared" si="2"/>
        <v>92.857142857142861</v>
      </c>
      <c r="N38" s="22">
        <f t="shared" si="3"/>
        <v>43</v>
      </c>
      <c r="O38" s="23">
        <f t="shared" si="4"/>
        <v>0.86</v>
      </c>
      <c r="P38" s="29">
        <f t="shared" si="5"/>
        <v>76.785714285714278</v>
      </c>
      <c r="Q38" s="25">
        <f t="shared" si="6"/>
        <v>76</v>
      </c>
      <c r="R38" s="26"/>
    </row>
    <row r="39" spans="1:18" ht="15.75" x14ac:dyDescent="0.25">
      <c r="A39" s="13">
        <v>38</v>
      </c>
      <c r="B39" s="14">
        <v>44945</v>
      </c>
      <c r="C39" s="49" t="s">
        <v>55</v>
      </c>
      <c r="D39" s="16" t="s">
        <v>17</v>
      </c>
      <c r="E39" s="16">
        <f>VLOOKUP(F39,[1]Hulpblad!C$6:D108,2,FALSE)</f>
        <v>0.75</v>
      </c>
      <c r="F39" s="31">
        <v>23</v>
      </c>
      <c r="G39" s="18">
        <f t="shared" si="0"/>
        <v>0.92</v>
      </c>
      <c r="H39" s="35">
        <v>18</v>
      </c>
      <c r="I39" s="36">
        <v>4</v>
      </c>
      <c r="J39" s="21">
        <f t="shared" si="1"/>
        <v>78.260869565217391</v>
      </c>
      <c r="K39" s="35">
        <v>17</v>
      </c>
      <c r="L39" s="35">
        <v>4</v>
      </c>
      <c r="M39" s="21">
        <f t="shared" si="2"/>
        <v>73.91304347826086</v>
      </c>
      <c r="N39" s="22">
        <f t="shared" si="3"/>
        <v>35</v>
      </c>
      <c r="O39" s="23">
        <f t="shared" si="4"/>
        <v>0.7</v>
      </c>
      <c r="P39" s="29">
        <f t="shared" si="5"/>
        <v>76.086956521739125</v>
      </c>
      <c r="Q39" s="25">
        <f t="shared" si="6"/>
        <v>76</v>
      </c>
      <c r="R39" s="26"/>
    </row>
    <row r="40" spans="1:18" ht="15.75" x14ac:dyDescent="0.25">
      <c r="A40" s="13">
        <v>39</v>
      </c>
      <c r="B40" s="14">
        <v>44950</v>
      </c>
      <c r="C40" s="30" t="s">
        <v>56</v>
      </c>
      <c r="D40" s="16" t="s">
        <v>17</v>
      </c>
      <c r="E40" s="16">
        <f>VLOOKUP(F40,[1]Hulpblad!C$6:D72,2,FALSE)</f>
        <v>1.35</v>
      </c>
      <c r="F40" s="31">
        <v>35</v>
      </c>
      <c r="G40" s="18">
        <f t="shared" si="0"/>
        <v>1.4</v>
      </c>
      <c r="H40" s="35">
        <v>32</v>
      </c>
      <c r="I40" s="36">
        <v>9</v>
      </c>
      <c r="J40" s="21">
        <f t="shared" si="1"/>
        <v>91.428571428571431</v>
      </c>
      <c r="K40" s="35">
        <v>20</v>
      </c>
      <c r="L40" s="35">
        <v>6</v>
      </c>
      <c r="M40" s="21">
        <f t="shared" si="2"/>
        <v>57.142857142857139</v>
      </c>
      <c r="N40" s="22">
        <f t="shared" si="3"/>
        <v>52</v>
      </c>
      <c r="O40" s="23">
        <f t="shared" si="4"/>
        <v>1.04</v>
      </c>
      <c r="P40" s="29">
        <f t="shared" si="5"/>
        <v>74.285714285714292</v>
      </c>
      <c r="Q40" s="25">
        <f t="shared" si="6"/>
        <v>74</v>
      </c>
      <c r="R40" s="26"/>
    </row>
    <row r="41" spans="1:18" ht="15.75" x14ac:dyDescent="0.25">
      <c r="A41" s="13">
        <v>40</v>
      </c>
      <c r="B41" s="37">
        <v>44945</v>
      </c>
      <c r="C41" s="30" t="s">
        <v>57</v>
      </c>
      <c r="D41" s="16" t="s">
        <v>17</v>
      </c>
      <c r="E41" s="16">
        <f>VLOOKUP(F41,[1]Hulpblad!C$6:D110,2,FALSE)</f>
        <v>0.95</v>
      </c>
      <c r="F41" s="31">
        <v>26</v>
      </c>
      <c r="G41" s="18">
        <f t="shared" si="0"/>
        <v>1.04</v>
      </c>
      <c r="H41" s="35">
        <v>22</v>
      </c>
      <c r="I41" s="36">
        <v>6</v>
      </c>
      <c r="J41" s="21">
        <f t="shared" si="1"/>
        <v>84.615384615384613</v>
      </c>
      <c r="K41" s="35">
        <v>12</v>
      </c>
      <c r="L41" s="35">
        <v>3</v>
      </c>
      <c r="M41" s="21">
        <f t="shared" si="2"/>
        <v>46.153846153846153</v>
      </c>
      <c r="N41" s="22">
        <f t="shared" si="3"/>
        <v>34</v>
      </c>
      <c r="O41" s="23">
        <f t="shared" si="4"/>
        <v>0.68</v>
      </c>
      <c r="P41" s="29">
        <f t="shared" si="5"/>
        <v>65.384615384615387</v>
      </c>
      <c r="Q41" s="25">
        <f t="shared" si="6"/>
        <v>65</v>
      </c>
      <c r="R41" s="26"/>
    </row>
    <row r="42" spans="1:18" ht="15.75" x14ac:dyDescent="0.25">
      <c r="A42" s="13">
        <v>41</v>
      </c>
      <c r="B42" s="14">
        <v>44948</v>
      </c>
      <c r="C42" s="30" t="s">
        <v>58</v>
      </c>
      <c r="D42" s="16" t="s">
        <v>17</v>
      </c>
      <c r="E42" s="16">
        <f>VLOOKUP(F42,[1]Hulpblad!C$6:D118,2,FALSE)</f>
        <v>1.55</v>
      </c>
      <c r="F42" s="31">
        <v>40</v>
      </c>
      <c r="G42" s="18">
        <f t="shared" si="0"/>
        <v>1.6</v>
      </c>
      <c r="H42" s="35">
        <v>20</v>
      </c>
      <c r="I42" s="36">
        <v>4</v>
      </c>
      <c r="J42" s="21">
        <f t="shared" si="1"/>
        <v>50</v>
      </c>
      <c r="K42" s="35">
        <v>30</v>
      </c>
      <c r="L42" s="35">
        <v>11</v>
      </c>
      <c r="M42" s="21">
        <f t="shared" si="2"/>
        <v>75</v>
      </c>
      <c r="N42" s="22">
        <f t="shared" si="3"/>
        <v>50</v>
      </c>
      <c r="O42" s="23">
        <f t="shared" si="4"/>
        <v>1</v>
      </c>
      <c r="P42" s="29">
        <f t="shared" si="5"/>
        <v>62.5</v>
      </c>
      <c r="Q42" s="25">
        <f t="shared" si="6"/>
        <v>62</v>
      </c>
      <c r="R42" s="26"/>
    </row>
    <row r="43" spans="1:18" ht="15.75" x14ac:dyDescent="0.25">
      <c r="A43" s="13">
        <v>42</v>
      </c>
      <c r="B43" s="14">
        <v>44948</v>
      </c>
      <c r="C43" s="48" t="s">
        <v>59</v>
      </c>
      <c r="D43" s="16" t="s">
        <v>17</v>
      </c>
      <c r="E43" s="16">
        <f>VLOOKUP(F43,[1]Hulpblad!C$6:D169,2,FALSE)</f>
        <v>1.55</v>
      </c>
      <c r="F43" s="31">
        <v>40</v>
      </c>
      <c r="G43" s="18">
        <f t="shared" si="0"/>
        <v>1.6</v>
      </c>
      <c r="H43" s="35">
        <v>21</v>
      </c>
      <c r="I43" s="36">
        <v>7</v>
      </c>
      <c r="J43" s="21">
        <f t="shared" si="1"/>
        <v>52.5</v>
      </c>
      <c r="K43" s="35">
        <v>27</v>
      </c>
      <c r="L43" s="35">
        <v>7</v>
      </c>
      <c r="M43" s="21">
        <f t="shared" si="2"/>
        <v>67.5</v>
      </c>
      <c r="N43" s="22">
        <f t="shared" si="3"/>
        <v>48</v>
      </c>
      <c r="O43" s="23">
        <f t="shared" si="4"/>
        <v>0.96</v>
      </c>
      <c r="P43" s="29">
        <f t="shared" si="5"/>
        <v>60</v>
      </c>
      <c r="Q43" s="25">
        <f t="shared" si="6"/>
        <v>60</v>
      </c>
      <c r="R43" s="26"/>
    </row>
    <row r="44" spans="1:18" ht="15.75" x14ac:dyDescent="0.25">
      <c r="A44" s="13">
        <v>43</v>
      </c>
      <c r="B44" s="14">
        <v>44950</v>
      </c>
      <c r="C44" s="30" t="s">
        <v>60</v>
      </c>
      <c r="D44" s="16" t="s">
        <v>17</v>
      </c>
      <c r="E44" s="16">
        <f>VLOOKUP(F44,[1]Hulpblad!C$6:D123,2,FALSE)</f>
        <v>1.35</v>
      </c>
      <c r="F44" s="31">
        <v>35</v>
      </c>
      <c r="G44" s="18">
        <f t="shared" si="0"/>
        <v>1.4</v>
      </c>
      <c r="H44" s="35">
        <v>21</v>
      </c>
      <c r="I44" s="36">
        <v>4</v>
      </c>
      <c r="J44" s="21">
        <f t="shared" si="1"/>
        <v>60</v>
      </c>
      <c r="K44" s="35">
        <v>18</v>
      </c>
      <c r="L44" s="35">
        <v>5</v>
      </c>
      <c r="M44" s="21">
        <f t="shared" si="2"/>
        <v>51.428571428571423</v>
      </c>
      <c r="N44" s="22">
        <f t="shared" si="3"/>
        <v>39</v>
      </c>
      <c r="O44" s="23">
        <f t="shared" si="4"/>
        <v>0.78</v>
      </c>
      <c r="P44" s="29">
        <f t="shared" si="5"/>
        <v>55.714285714285715</v>
      </c>
      <c r="Q44" s="25">
        <f t="shared" si="6"/>
        <v>55</v>
      </c>
      <c r="R44" s="26"/>
    </row>
    <row r="45" spans="1:18" ht="15.75" x14ac:dyDescent="0.25">
      <c r="A45" s="13">
        <v>44</v>
      </c>
      <c r="B45" s="14">
        <v>44945</v>
      </c>
      <c r="C45" s="43" t="s">
        <v>61</v>
      </c>
      <c r="D45" s="16" t="s">
        <v>17</v>
      </c>
      <c r="E45" s="16">
        <f>VLOOKUP(F45,[1]Hulpblad!C$6:D170,2,FALSE)</f>
        <v>1.25</v>
      </c>
      <c r="F45" s="31">
        <v>33</v>
      </c>
      <c r="G45" s="18">
        <f t="shared" si="0"/>
        <v>1.32</v>
      </c>
      <c r="H45" s="35">
        <v>19</v>
      </c>
      <c r="I45" s="36">
        <v>5</v>
      </c>
      <c r="J45" s="21">
        <f t="shared" si="1"/>
        <v>57.575757575757578</v>
      </c>
      <c r="K45" s="35">
        <v>17</v>
      </c>
      <c r="L45" s="35">
        <v>4</v>
      </c>
      <c r="M45" s="21">
        <f t="shared" si="2"/>
        <v>51.515151515151516</v>
      </c>
      <c r="N45" s="22">
        <f t="shared" si="3"/>
        <v>36</v>
      </c>
      <c r="O45" s="23">
        <f t="shared" si="4"/>
        <v>0.72</v>
      </c>
      <c r="P45" s="29">
        <f t="shared" si="5"/>
        <v>54.54545454545454</v>
      </c>
      <c r="Q45" s="25">
        <f t="shared" si="6"/>
        <v>54</v>
      </c>
      <c r="R45" s="26"/>
    </row>
  </sheetData>
  <protectedRanges>
    <protectedRange sqref="G2:G45 J2:J45 M2:Q45" name="Fred"/>
  </protectedRanges>
  <conditionalFormatting sqref="P2:Q45">
    <cfRule type="cellIs" dxfId="1" priority="1" stopIfTrue="1" operator="lessThan">
      <formula>79.5</formula>
    </cfRule>
  </conditionalFormatting>
  <conditionalFormatting sqref="P2:Q45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2023-01-28T18:36:11Z</dcterms:created>
  <dcterms:modified xsi:type="dcterms:W3CDTF">2023-01-28T18:38:11Z</dcterms:modified>
</cp:coreProperties>
</file>