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5/Libre 2025/"/>
    </mc:Choice>
  </mc:AlternateContent>
  <xr:revisionPtr revIDLastSave="0" documentId="8_{67F7F3A9-34B8-4B9F-A240-A3DADD047BA9}" xr6:coauthVersionLast="47" xr6:coauthVersionMax="47" xr10:uidLastSave="{00000000-0000-0000-0000-000000000000}"/>
  <bookViews>
    <workbookView xWindow="-120" yWindow="-120" windowWidth="25440" windowHeight="15390" xr2:uid="{5D20CD69-525F-4918-A406-BA9401F3CED9}"/>
  </bookViews>
  <sheets>
    <sheet name="Blad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0" i="1" l="1"/>
  <c r="S70" i="1"/>
  <c r="O70" i="1"/>
  <c r="K70" i="1"/>
  <c r="J70" i="1"/>
  <c r="G70" i="1"/>
  <c r="Z70" i="1" s="1"/>
  <c r="E70" i="1"/>
  <c r="C70" i="1"/>
  <c r="W69" i="1"/>
  <c r="S69" i="1"/>
  <c r="O69" i="1"/>
  <c r="K69" i="1"/>
  <c r="J69" i="1"/>
  <c r="G69" i="1"/>
  <c r="Z69" i="1" s="1"/>
  <c r="E69" i="1"/>
  <c r="C69" i="1"/>
  <c r="W68" i="1"/>
  <c r="S68" i="1"/>
  <c r="O68" i="1"/>
  <c r="K68" i="1"/>
  <c r="J68" i="1"/>
  <c r="G68" i="1"/>
  <c r="Z68" i="1" s="1"/>
  <c r="E68" i="1"/>
  <c r="C68" i="1"/>
  <c r="W67" i="1"/>
  <c r="S67" i="1"/>
  <c r="O67" i="1"/>
  <c r="K67" i="1"/>
  <c r="G67" i="1"/>
  <c r="Z67" i="1" s="1"/>
  <c r="E67" i="1"/>
  <c r="C67" i="1"/>
  <c r="W66" i="1"/>
  <c r="S66" i="1"/>
  <c r="O66" i="1"/>
  <c r="J66" i="1"/>
  <c r="K66" i="1" s="1"/>
  <c r="G66" i="1"/>
  <c r="Z66" i="1" s="1"/>
  <c r="E66" i="1"/>
  <c r="C66" i="1"/>
  <c r="W65" i="1"/>
  <c r="S65" i="1"/>
  <c r="O65" i="1"/>
  <c r="K65" i="1"/>
  <c r="G65" i="1"/>
  <c r="Z65" i="1" s="1"/>
  <c r="E65" i="1"/>
  <c r="C65" i="1"/>
  <c r="W64" i="1"/>
  <c r="S64" i="1"/>
  <c r="O64" i="1"/>
  <c r="J64" i="1"/>
  <c r="K64" i="1" s="1"/>
  <c r="G64" i="1"/>
  <c r="Z64" i="1" s="1"/>
  <c r="E64" i="1"/>
  <c r="W63" i="1"/>
  <c r="S63" i="1"/>
  <c r="O63" i="1"/>
  <c r="J63" i="1"/>
  <c r="K63" i="1" s="1"/>
  <c r="G63" i="1"/>
  <c r="Z63" i="1" s="1"/>
  <c r="E63" i="1"/>
  <c r="C63" i="1"/>
  <c r="W62" i="1"/>
  <c r="S62" i="1"/>
  <c r="O62" i="1"/>
  <c r="K62" i="1"/>
  <c r="Z62" i="1" s="1"/>
  <c r="G62" i="1"/>
  <c r="E62" i="1"/>
  <c r="C62" i="1"/>
  <c r="W61" i="1"/>
  <c r="S61" i="1"/>
  <c r="O61" i="1"/>
  <c r="K61" i="1"/>
  <c r="Z61" i="1" s="1"/>
  <c r="J61" i="1"/>
  <c r="G61" i="1"/>
  <c r="E61" i="1"/>
  <c r="C61" i="1"/>
  <c r="W60" i="1"/>
  <c r="S60" i="1"/>
  <c r="O60" i="1"/>
  <c r="K60" i="1"/>
  <c r="Z60" i="1" s="1"/>
  <c r="J60" i="1"/>
  <c r="G60" i="1"/>
  <c r="E60" i="1"/>
  <c r="C60" i="1"/>
  <c r="W59" i="1"/>
  <c r="S59" i="1"/>
  <c r="O59" i="1"/>
  <c r="K59" i="1"/>
  <c r="G59" i="1"/>
  <c r="Z59" i="1" s="1"/>
  <c r="E59" i="1"/>
  <c r="C59" i="1"/>
  <c r="W58" i="1"/>
  <c r="S58" i="1"/>
  <c r="O58" i="1"/>
  <c r="K58" i="1"/>
  <c r="G58" i="1"/>
  <c r="Z58" i="1" s="1"/>
  <c r="E58" i="1"/>
  <c r="C58" i="1"/>
  <c r="W57" i="1"/>
  <c r="S57" i="1"/>
  <c r="O57" i="1"/>
  <c r="J57" i="1"/>
  <c r="K57" i="1" s="1"/>
  <c r="G57" i="1"/>
  <c r="Z57" i="1" s="1"/>
  <c r="E57" i="1"/>
  <c r="C57" i="1"/>
  <c r="W56" i="1"/>
  <c r="S56" i="1"/>
  <c r="O56" i="1"/>
  <c r="J56" i="1"/>
  <c r="K56" i="1" s="1"/>
  <c r="G56" i="1"/>
  <c r="Z56" i="1" s="1"/>
  <c r="E56" i="1"/>
  <c r="C56" i="1"/>
  <c r="W55" i="1"/>
  <c r="S55" i="1"/>
  <c r="O55" i="1"/>
  <c r="K55" i="1"/>
  <c r="Z55" i="1" s="1"/>
  <c r="G55" i="1"/>
  <c r="E55" i="1"/>
  <c r="C55" i="1"/>
  <c r="W54" i="1"/>
  <c r="S54" i="1"/>
  <c r="O54" i="1"/>
  <c r="K54" i="1"/>
  <c r="Z54" i="1" s="1"/>
  <c r="J54" i="1"/>
  <c r="G54" i="1"/>
  <c r="E54" i="1"/>
  <c r="C54" i="1"/>
  <c r="W53" i="1"/>
  <c r="S53" i="1"/>
  <c r="O53" i="1"/>
  <c r="K53" i="1"/>
  <c r="Z53" i="1" s="1"/>
  <c r="J53" i="1"/>
  <c r="G53" i="1"/>
  <c r="E53" i="1"/>
  <c r="C53" i="1"/>
  <c r="W52" i="1"/>
  <c r="S52" i="1"/>
  <c r="O52" i="1"/>
  <c r="K52" i="1"/>
  <c r="G52" i="1"/>
  <c r="Z52" i="1" s="1"/>
  <c r="E52" i="1"/>
  <c r="C52" i="1"/>
  <c r="W51" i="1"/>
  <c r="S51" i="1"/>
  <c r="O51" i="1"/>
  <c r="J51" i="1"/>
  <c r="K51" i="1" s="1"/>
  <c r="G51" i="1"/>
  <c r="Z51" i="1" s="1"/>
  <c r="E51" i="1"/>
  <c r="C51" i="1"/>
  <c r="W50" i="1"/>
  <c r="S50" i="1"/>
  <c r="O50" i="1"/>
  <c r="K50" i="1"/>
  <c r="G50" i="1"/>
  <c r="Z50" i="1" s="1"/>
  <c r="E50" i="1"/>
  <c r="C50" i="1"/>
  <c r="W49" i="1"/>
  <c r="S49" i="1"/>
  <c r="O49" i="1"/>
  <c r="K49" i="1"/>
  <c r="G49" i="1"/>
  <c r="Z49" i="1" s="1"/>
  <c r="E49" i="1"/>
  <c r="C49" i="1"/>
  <c r="W48" i="1"/>
  <c r="S48" i="1"/>
  <c r="O48" i="1"/>
  <c r="J48" i="1"/>
  <c r="K48" i="1" s="1"/>
  <c r="G48" i="1"/>
  <c r="E48" i="1"/>
  <c r="C48" i="1"/>
  <c r="W47" i="1"/>
  <c r="S47" i="1"/>
  <c r="O47" i="1"/>
  <c r="K47" i="1"/>
  <c r="Z47" i="1" s="1"/>
  <c r="J47" i="1"/>
  <c r="G47" i="1"/>
  <c r="E47" i="1"/>
  <c r="C47" i="1"/>
  <c r="W46" i="1"/>
  <c r="S46" i="1"/>
  <c r="O46" i="1"/>
  <c r="K46" i="1"/>
  <c r="Z46" i="1" s="1"/>
  <c r="J46" i="1"/>
  <c r="G46" i="1"/>
  <c r="E46" i="1"/>
  <c r="C46" i="1"/>
  <c r="W45" i="1"/>
  <c r="S45" i="1"/>
  <c r="O45" i="1"/>
  <c r="K45" i="1"/>
  <c r="G45" i="1"/>
  <c r="Z45" i="1" s="1"/>
  <c r="E45" i="1"/>
  <c r="C45" i="1"/>
  <c r="W44" i="1"/>
  <c r="S44" i="1"/>
  <c r="O44" i="1"/>
  <c r="J44" i="1"/>
  <c r="K44" i="1" s="1"/>
  <c r="G44" i="1"/>
  <c r="Z44" i="1" s="1"/>
  <c r="E44" i="1"/>
  <c r="C44" i="1"/>
  <c r="W43" i="1"/>
  <c r="S43" i="1"/>
  <c r="O43" i="1"/>
  <c r="J43" i="1"/>
  <c r="K43" i="1" s="1"/>
  <c r="G43" i="1"/>
  <c r="Z43" i="1" s="1"/>
  <c r="E43" i="1"/>
  <c r="C43" i="1"/>
  <c r="W42" i="1"/>
  <c r="S42" i="1"/>
  <c r="O42" i="1"/>
  <c r="K42" i="1"/>
  <c r="Z42" i="1" s="1"/>
  <c r="J42" i="1"/>
  <c r="G42" i="1"/>
  <c r="E42" i="1"/>
  <c r="C42" i="1"/>
  <c r="W41" i="1"/>
  <c r="S41" i="1"/>
  <c r="O41" i="1"/>
  <c r="K41" i="1"/>
  <c r="Z41" i="1" s="1"/>
  <c r="J41" i="1"/>
  <c r="G41" i="1"/>
  <c r="E41" i="1"/>
  <c r="C41" i="1"/>
  <c r="W40" i="1"/>
  <c r="S40" i="1"/>
  <c r="O40" i="1"/>
  <c r="J40" i="1"/>
  <c r="K40" i="1" s="1"/>
  <c r="G40" i="1"/>
  <c r="E40" i="1"/>
  <c r="C40" i="1"/>
  <c r="W39" i="1"/>
  <c r="S39" i="1"/>
  <c r="O39" i="1"/>
  <c r="J39" i="1"/>
  <c r="G39" i="1"/>
  <c r="E39" i="1"/>
  <c r="C39" i="1"/>
  <c r="W38" i="1"/>
  <c r="S38" i="1"/>
  <c r="O38" i="1"/>
  <c r="K38" i="1"/>
  <c r="Z38" i="1" s="1"/>
  <c r="J38" i="1"/>
  <c r="G38" i="1"/>
  <c r="E38" i="1"/>
  <c r="C38" i="1"/>
  <c r="W37" i="1"/>
  <c r="S37" i="1"/>
  <c r="O37" i="1"/>
  <c r="K37" i="1"/>
  <c r="J37" i="1"/>
  <c r="G37" i="1"/>
  <c r="Z37" i="1" s="1"/>
  <c r="E37" i="1"/>
  <c r="C37" i="1"/>
  <c r="W36" i="1"/>
  <c r="S36" i="1"/>
  <c r="O36" i="1"/>
  <c r="J36" i="1"/>
  <c r="K36" i="1" s="1"/>
  <c r="G36" i="1"/>
  <c r="Z36" i="1" s="1"/>
  <c r="E36" i="1"/>
  <c r="C36" i="1"/>
  <c r="W35" i="1"/>
  <c r="S35" i="1"/>
  <c r="O35" i="1"/>
  <c r="J35" i="1"/>
  <c r="G35" i="1"/>
  <c r="E35" i="1"/>
  <c r="C35" i="1"/>
  <c r="W34" i="1"/>
  <c r="S34" i="1"/>
  <c r="O34" i="1"/>
  <c r="K34" i="1"/>
  <c r="Z34" i="1" s="1"/>
  <c r="J34" i="1"/>
  <c r="G34" i="1"/>
  <c r="E34" i="1"/>
  <c r="C34" i="1"/>
  <c r="W33" i="1"/>
  <c r="S33" i="1"/>
  <c r="O33" i="1"/>
  <c r="K33" i="1"/>
  <c r="J33" i="1"/>
  <c r="G33" i="1"/>
  <c r="Z33" i="1" s="1"/>
  <c r="E33" i="1"/>
  <c r="C33" i="1"/>
  <c r="W32" i="1"/>
  <c r="S32" i="1"/>
  <c r="O32" i="1"/>
  <c r="J32" i="1"/>
  <c r="K32" i="1" s="1"/>
  <c r="G32" i="1"/>
  <c r="E32" i="1"/>
  <c r="W31" i="1"/>
  <c r="S31" i="1"/>
  <c r="O31" i="1"/>
  <c r="J31" i="1"/>
  <c r="K31" i="1" s="1"/>
  <c r="G31" i="1"/>
  <c r="Z31" i="1" s="1"/>
  <c r="E31" i="1"/>
  <c r="C31" i="1"/>
  <c r="W30" i="1"/>
  <c r="S30" i="1"/>
  <c r="O30" i="1"/>
  <c r="J30" i="1"/>
  <c r="G30" i="1"/>
  <c r="E30" i="1"/>
  <c r="C30" i="1"/>
  <c r="W29" i="1"/>
  <c r="S29" i="1"/>
  <c r="O29" i="1"/>
  <c r="K29" i="1"/>
  <c r="Z29" i="1" s="1"/>
  <c r="J29" i="1"/>
  <c r="G29" i="1"/>
  <c r="E29" i="1"/>
  <c r="C29" i="1"/>
  <c r="W28" i="1"/>
  <c r="S28" i="1"/>
  <c r="O28" i="1"/>
  <c r="K28" i="1"/>
  <c r="J28" i="1"/>
  <c r="G28" i="1"/>
  <c r="Z28" i="1" s="1"/>
  <c r="E28" i="1"/>
  <c r="C28" i="1"/>
  <c r="W27" i="1"/>
  <c r="S27" i="1"/>
  <c r="O27" i="1"/>
  <c r="J27" i="1"/>
  <c r="K27" i="1" s="1"/>
  <c r="G27" i="1"/>
  <c r="E27" i="1"/>
  <c r="C27" i="1"/>
  <c r="W26" i="1"/>
  <c r="S26" i="1"/>
  <c r="O26" i="1"/>
  <c r="J26" i="1"/>
  <c r="G26" i="1"/>
  <c r="E26" i="1"/>
  <c r="C26" i="1"/>
  <c r="W25" i="1"/>
  <c r="S25" i="1"/>
  <c r="O25" i="1"/>
  <c r="K25" i="1"/>
  <c r="Z25" i="1" s="1"/>
  <c r="J25" i="1"/>
  <c r="G25" i="1"/>
  <c r="E25" i="1"/>
  <c r="C25" i="1"/>
  <c r="W24" i="1"/>
  <c r="S24" i="1"/>
  <c r="O24" i="1"/>
  <c r="K24" i="1"/>
  <c r="J24" i="1"/>
  <c r="G24" i="1"/>
  <c r="Z24" i="1" s="1"/>
  <c r="E24" i="1"/>
  <c r="C24" i="1"/>
  <c r="W23" i="1"/>
  <c r="S23" i="1"/>
  <c r="O23" i="1"/>
  <c r="J23" i="1"/>
  <c r="K23" i="1" s="1"/>
  <c r="G23" i="1"/>
  <c r="Z23" i="1" s="1"/>
  <c r="E23" i="1"/>
  <c r="C23" i="1"/>
  <c r="W22" i="1"/>
  <c r="S22" i="1"/>
  <c r="O22" i="1"/>
  <c r="K22" i="1"/>
  <c r="Z22" i="1" s="1"/>
  <c r="J22" i="1"/>
  <c r="G22" i="1"/>
  <c r="E22" i="1"/>
  <c r="C22" i="1"/>
  <c r="W21" i="1"/>
  <c r="S21" i="1"/>
  <c r="O21" i="1"/>
  <c r="K21" i="1"/>
  <c r="Z21" i="1" s="1"/>
  <c r="J21" i="1"/>
  <c r="G21" i="1"/>
  <c r="E21" i="1"/>
  <c r="C21" i="1"/>
  <c r="W20" i="1"/>
  <c r="S20" i="1"/>
  <c r="O20" i="1"/>
  <c r="K20" i="1"/>
  <c r="J20" i="1"/>
  <c r="G20" i="1"/>
  <c r="Z20" i="1" s="1"/>
  <c r="E20" i="1"/>
  <c r="C20" i="1"/>
  <c r="W19" i="1"/>
  <c r="S19" i="1"/>
  <c r="O19" i="1"/>
  <c r="J19" i="1"/>
  <c r="K19" i="1" s="1"/>
  <c r="G19" i="1"/>
  <c r="Z19" i="1" s="1"/>
  <c r="E19" i="1"/>
  <c r="C19" i="1"/>
  <c r="W18" i="1"/>
  <c r="S18" i="1"/>
  <c r="O18" i="1"/>
  <c r="K18" i="1"/>
  <c r="Z18" i="1" s="1"/>
  <c r="J18" i="1"/>
  <c r="G18" i="1"/>
  <c r="E18" i="1"/>
  <c r="C18" i="1"/>
  <c r="W17" i="1"/>
  <c r="S17" i="1"/>
  <c r="O17" i="1"/>
  <c r="K17" i="1"/>
  <c r="Z17" i="1" s="1"/>
  <c r="J17" i="1"/>
  <c r="G17" i="1"/>
  <c r="E17" i="1"/>
  <c r="C17" i="1"/>
  <c r="W16" i="1"/>
  <c r="S16" i="1"/>
  <c r="O16" i="1"/>
  <c r="K16" i="1"/>
  <c r="J16" i="1"/>
  <c r="G16" i="1"/>
  <c r="Z16" i="1" s="1"/>
  <c r="E16" i="1"/>
  <c r="C16" i="1"/>
  <c r="W15" i="1"/>
  <c r="S15" i="1"/>
  <c r="O15" i="1"/>
  <c r="J15" i="1"/>
  <c r="K15" i="1" s="1"/>
  <c r="G15" i="1"/>
  <c r="E15" i="1"/>
  <c r="C15" i="1"/>
  <c r="Z14" i="1"/>
  <c r="W14" i="1"/>
  <c r="S14" i="1"/>
  <c r="O14" i="1"/>
  <c r="K14" i="1"/>
  <c r="J14" i="1"/>
  <c r="G14" i="1"/>
  <c r="E14" i="1"/>
  <c r="C14" i="1"/>
  <c r="W13" i="1"/>
  <c r="S13" i="1"/>
  <c r="O13" i="1"/>
  <c r="K13" i="1"/>
  <c r="Z13" i="1" s="1"/>
  <c r="J13" i="1"/>
  <c r="G13" i="1"/>
  <c r="E13" i="1"/>
  <c r="C13" i="1"/>
  <c r="W12" i="1"/>
  <c r="S12" i="1"/>
  <c r="O12" i="1"/>
  <c r="K12" i="1"/>
  <c r="J12" i="1"/>
  <c r="G12" i="1"/>
  <c r="Z12" i="1" s="1"/>
  <c r="E12" i="1"/>
  <c r="C12" i="1"/>
  <c r="W11" i="1"/>
  <c r="S11" i="1"/>
  <c r="O11" i="1"/>
  <c r="J11" i="1"/>
  <c r="K11" i="1" s="1"/>
  <c r="G11" i="1"/>
  <c r="E11" i="1"/>
  <c r="C11" i="1"/>
  <c r="Z10" i="1"/>
  <c r="W10" i="1"/>
  <c r="S10" i="1"/>
  <c r="O10" i="1"/>
  <c r="K10" i="1"/>
  <c r="J10" i="1"/>
  <c r="G10" i="1"/>
  <c r="E10" i="1"/>
  <c r="W9" i="1"/>
  <c r="S9" i="1"/>
  <c r="O9" i="1"/>
  <c r="K9" i="1"/>
  <c r="Z9" i="1" s="1"/>
  <c r="J9" i="1"/>
  <c r="G9" i="1"/>
  <c r="E9" i="1"/>
  <c r="C9" i="1"/>
  <c r="W8" i="1"/>
  <c r="S8" i="1"/>
  <c r="O8" i="1"/>
  <c r="K8" i="1"/>
  <c r="Z8" i="1" s="1"/>
  <c r="J8" i="1"/>
  <c r="G8" i="1"/>
  <c r="E8" i="1"/>
  <c r="C8" i="1"/>
  <c r="Z11" i="1" l="1"/>
  <c r="Z15" i="1"/>
  <c r="Z27" i="1"/>
  <c r="Z32" i="1"/>
  <c r="Z35" i="1"/>
  <c r="Z40" i="1"/>
  <c r="Z48" i="1"/>
  <c r="K26" i="1"/>
  <c r="Z26" i="1" s="1"/>
  <c r="K30" i="1"/>
  <c r="Z30" i="1" s="1"/>
  <c r="K35" i="1"/>
  <c r="K39" i="1"/>
  <c r="Z39" i="1" s="1"/>
</calcChain>
</file>

<file path=xl/sharedStrings.xml><?xml version="1.0" encoding="utf-8"?>
<sst xmlns="http://schemas.openxmlformats.org/spreadsheetml/2006/main" count="93" uniqueCount="88">
  <si>
    <t>Tussenstand Masters Libre Toernooien 2025</t>
  </si>
  <si>
    <t>GEEL = PROMOTIE</t>
  </si>
  <si>
    <t>Moyenne</t>
  </si>
  <si>
    <t>Caramboles</t>
  </si>
  <si>
    <t>Rating getal</t>
  </si>
  <si>
    <t>Woldendorp</t>
  </si>
  <si>
    <t>Bonus deelname Woldendorp</t>
  </si>
  <si>
    <t>Bonus Finale  Woldendorp</t>
  </si>
  <si>
    <t>Nieuw te maken</t>
  </si>
  <si>
    <t>Wildervank</t>
  </si>
  <si>
    <t>Bonus Finale Wildervank</t>
  </si>
  <si>
    <t>Farmsum Havenstad</t>
  </si>
  <si>
    <t>Bonus deelname havenstad</t>
  </si>
  <si>
    <t>Bonus Finale havenstad</t>
  </si>
  <si>
    <t>Winschoten</t>
  </si>
  <si>
    <t>Bonus deelname Winschoten</t>
  </si>
  <si>
    <t>Bonus Finale Winschoten</t>
  </si>
  <si>
    <t>Carom Knoal</t>
  </si>
  <si>
    <t>Bonus deelname Carom knaol</t>
  </si>
  <si>
    <t>Bonus Finale Carom Knoal</t>
  </si>
  <si>
    <t>Totaal</t>
  </si>
  <si>
    <t>ROOD = DEGRADATIE</t>
  </si>
  <si>
    <t>Groen =  Nieuw te maken</t>
  </si>
  <si>
    <t>BLAAUW = PROMOTIE IN FINALE</t>
  </si>
  <si>
    <t>GROEP B</t>
  </si>
  <si>
    <t>Geert Bos Jr</t>
  </si>
  <si>
    <t>Wijnold Broekema</t>
  </si>
  <si>
    <t>Ilhan Apaydin</t>
  </si>
  <si>
    <t>Pieter van der Poel</t>
  </si>
  <si>
    <t>Caren Eling</t>
  </si>
  <si>
    <t>Ronnie Kruit</t>
  </si>
  <si>
    <t>Jan Schikker</t>
  </si>
  <si>
    <t>Reint Boltendal</t>
  </si>
  <si>
    <t>Jan Weerts</t>
  </si>
  <si>
    <t>Ella Hilbolling</t>
  </si>
  <si>
    <t>Shamir Medero</t>
  </si>
  <si>
    <t>Reint Loer</t>
  </si>
  <si>
    <t>Ab Klok</t>
  </si>
  <si>
    <t>Andries v.d. Veen</t>
  </si>
  <si>
    <t>Eisse Bolt</t>
  </si>
  <si>
    <t>Harm Wending</t>
  </si>
  <si>
    <t>Tally Siemens</t>
  </si>
  <si>
    <t>Hindrik Schuur</t>
  </si>
  <si>
    <t>Bennie de Ruiter</t>
  </si>
  <si>
    <t>James Thiel</t>
  </si>
  <si>
    <t>Gerrit Steenstra</t>
  </si>
  <si>
    <t>Arnoud Ten Have</t>
  </si>
  <si>
    <t>Siep Ziesling</t>
  </si>
  <si>
    <t>Fred Maas</t>
  </si>
  <si>
    <t>Rikus Brader</t>
  </si>
  <si>
    <t>Kars Poelman</t>
  </si>
  <si>
    <t>Annie Hadderingh</t>
  </si>
  <si>
    <t>Dennis Lengton</t>
  </si>
  <si>
    <t>Fred Stok</t>
  </si>
  <si>
    <t>Henk Kruit</t>
  </si>
  <si>
    <t>Willy Strootmman</t>
  </si>
  <si>
    <t>Elzo Dijk</t>
  </si>
  <si>
    <t>Frans de Groot</t>
  </si>
  <si>
    <t>Okke Kluiter</t>
  </si>
  <si>
    <t>Simon Welp</t>
  </si>
  <si>
    <t>Stan van Leuven</t>
  </si>
  <si>
    <t>Patrick Smid</t>
  </si>
  <si>
    <t>Marinus Tapilatu</t>
  </si>
  <si>
    <t>Brian Reinders</t>
  </si>
  <si>
    <t>Jos Schulte</t>
  </si>
  <si>
    <t>Jan Tepper</t>
  </si>
  <si>
    <t>Harry Bos</t>
  </si>
  <si>
    <t>Cor Zeeman</t>
  </si>
  <si>
    <t>Jan Prins</t>
  </si>
  <si>
    <t>Jan Bos  (nieuwe speler)</t>
  </si>
  <si>
    <t>Piet Wust</t>
  </si>
  <si>
    <t>Jan Witting</t>
  </si>
  <si>
    <t>Jan Bekker</t>
  </si>
  <si>
    <t>Bert Pakes</t>
  </si>
  <si>
    <t>Klaas Boven</t>
  </si>
  <si>
    <t>Sander Loer</t>
  </si>
  <si>
    <t>Jan Post</t>
  </si>
  <si>
    <t>Johan Ackerman</t>
  </si>
  <si>
    <t>Edwin Hopman</t>
  </si>
  <si>
    <t>Feike Moerman</t>
  </si>
  <si>
    <t>Peter Keizer</t>
  </si>
  <si>
    <t>Harm Jan Speelman</t>
  </si>
  <si>
    <t>Gerry Drenth</t>
  </si>
  <si>
    <t>Andre Roossien</t>
  </si>
  <si>
    <t>Elzo Lubbers</t>
  </si>
  <si>
    <t>Rinus Kok</t>
  </si>
  <si>
    <t>Piet van Oosten</t>
  </si>
  <si>
    <t>Jan Venema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</si>
</sst>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1C04"/>
        <bgColor rgb="FFFC1C04"/>
      </patternFill>
    </fill>
    <fill>
      <patternFill patternType="solid">
        <fgColor rgb="FF92D050"/>
        <bgColor rgb="FF00B0F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4" fillId="0" borderId="3" xfId="0" applyFont="1" applyBorder="1" applyAlignment="1" applyProtection="1">
      <alignment horizontal="center" textRotation="90"/>
      <protection locked="0"/>
    </xf>
    <xf numFmtId="0" fontId="5" fillId="0" borderId="3" xfId="0" applyFont="1" applyBorder="1" applyAlignment="1">
      <alignment horizontal="center" textRotation="90"/>
    </xf>
    <xf numFmtId="0" fontId="5" fillId="0" borderId="3" xfId="0" applyFont="1" applyBorder="1" applyAlignment="1" applyProtection="1">
      <alignment horizontal="center" textRotation="90"/>
      <protection locked="0"/>
    </xf>
    <xf numFmtId="0" fontId="5" fillId="3" borderId="3" xfId="0" applyFont="1" applyFill="1" applyBorder="1" applyAlignment="1" applyProtection="1">
      <alignment horizontal="center" textRotation="90"/>
      <protection locked="0"/>
    </xf>
    <xf numFmtId="0" fontId="5" fillId="0" borderId="4" xfId="0" applyFont="1" applyBorder="1" applyAlignment="1" applyProtection="1">
      <alignment horizontal="center" textRotation="90"/>
      <protection locked="0"/>
    </xf>
    <xf numFmtId="0" fontId="5" fillId="3" borderId="5" xfId="0" applyFont="1" applyFill="1" applyBorder="1" applyAlignment="1" applyProtection="1">
      <alignment horizontal="center" textRotation="90"/>
      <protection locked="0"/>
    </xf>
    <xf numFmtId="0" fontId="1" fillId="0" borderId="3" xfId="0" applyFont="1" applyBorder="1" applyAlignment="1">
      <alignment horizontal="center" textRotation="90"/>
    </xf>
    <xf numFmtId="0" fontId="3" fillId="4" borderId="3" xfId="0" applyFont="1" applyFill="1" applyBorder="1" applyAlignment="1">
      <alignment horizontal="center"/>
    </xf>
    <xf numFmtId="0" fontId="5" fillId="0" borderId="6" xfId="0" applyFont="1" applyBorder="1" applyAlignment="1" applyProtection="1">
      <alignment horizontal="center" textRotation="90"/>
      <protection locked="0"/>
    </xf>
    <xf numFmtId="0" fontId="3" fillId="5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textRotation="90"/>
      <protection locked="0"/>
    </xf>
    <xf numFmtId="0" fontId="5" fillId="0" borderId="8" xfId="0" applyFont="1" applyBorder="1"/>
    <xf numFmtId="0" fontId="9" fillId="7" borderId="9" xfId="1" applyFont="1" applyFill="1" applyBorder="1"/>
    <xf numFmtId="2" fontId="9" fillId="0" borderId="7" xfId="1" applyNumberFormat="1" applyFont="1" applyBorder="1" applyAlignment="1">
      <alignment horizontal="center"/>
    </xf>
    <xf numFmtId="0" fontId="9" fillId="0" borderId="9" xfId="1" applyFont="1" applyBorder="1" applyAlignment="1" applyProtection="1">
      <alignment horizontal="center"/>
      <protection locked="0"/>
    </xf>
    <xf numFmtId="2" fontId="9" fillId="0" borderId="7" xfId="0" applyNumberFormat="1" applyFont="1" applyBorder="1" applyAlignment="1">
      <alignment horizontal="center"/>
    </xf>
    <xf numFmtId="0" fontId="10" fillId="7" borderId="10" xfId="0" applyFont="1" applyFill="1" applyBorder="1" applyAlignment="1" applyProtection="1">
      <alignment horizontal="center"/>
      <protection locked="0"/>
    </xf>
    <xf numFmtId="0" fontId="5" fillId="0" borderId="11" xfId="0" applyFont="1" applyBorder="1"/>
    <xf numFmtId="0" fontId="9" fillId="7" borderId="5" xfId="0" applyFont="1" applyFill="1" applyBorder="1" applyAlignment="1" applyProtection="1">
      <alignment horizontal="center"/>
      <protection locked="0"/>
    </xf>
    <xf numFmtId="0" fontId="9" fillId="8" borderId="7" xfId="0" applyFont="1" applyFill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5" fillId="7" borderId="11" xfId="0" applyFont="1" applyFill="1" applyBorder="1"/>
    <xf numFmtId="1" fontId="9" fillId="7" borderId="7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/>
    <xf numFmtId="0" fontId="9" fillId="7" borderId="7" xfId="0" applyFont="1" applyFill="1" applyBorder="1" applyAlignment="1" applyProtection="1">
      <alignment horizontal="center"/>
      <protection locked="0"/>
    </xf>
    <xf numFmtId="0" fontId="0" fillId="7" borderId="3" xfId="0" applyFill="1" applyBorder="1"/>
    <xf numFmtId="0" fontId="9" fillId="7" borderId="3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  <xf numFmtId="0" fontId="9" fillId="7" borderId="2" xfId="0" applyFont="1" applyFill="1" applyBorder="1" applyAlignment="1" applyProtection="1">
      <alignment horizontal="center"/>
      <protection locked="0"/>
    </xf>
    <xf numFmtId="1" fontId="0" fillId="0" borderId="3" xfId="0" applyNumberFormat="1" applyBorder="1"/>
    <xf numFmtId="0" fontId="5" fillId="0" borderId="13" xfId="0" applyFont="1" applyBorder="1"/>
    <xf numFmtId="0" fontId="9" fillId="7" borderId="14" xfId="1" applyFont="1" applyFill="1" applyBorder="1"/>
    <xf numFmtId="0" fontId="9" fillId="0" borderId="14" xfId="0" applyFont="1" applyBorder="1" applyAlignment="1" applyProtection="1">
      <alignment horizontal="center"/>
      <protection locked="0"/>
    </xf>
    <xf numFmtId="0" fontId="11" fillId="9" borderId="14" xfId="0" applyFont="1" applyFill="1" applyBorder="1"/>
    <xf numFmtId="0" fontId="9" fillId="0" borderId="14" xfId="1" applyFont="1" applyBorder="1" applyAlignment="1" applyProtection="1">
      <alignment horizontal="center"/>
      <protection locked="0"/>
    </xf>
    <xf numFmtId="0" fontId="9" fillId="8" borderId="5" xfId="0" applyFont="1" applyFill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7" borderId="14" xfId="0" applyFont="1" applyFill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7" borderId="0" xfId="1" applyFont="1" applyFill="1"/>
    <xf numFmtId="0" fontId="9" fillId="7" borderId="14" xfId="0" applyFont="1" applyFill="1" applyBorder="1"/>
    <xf numFmtId="1" fontId="9" fillId="10" borderId="7" xfId="0" applyNumberFormat="1" applyFont="1" applyFill="1" applyBorder="1" applyAlignment="1" applyProtection="1">
      <alignment horizontal="center"/>
      <protection locked="0"/>
    </xf>
    <xf numFmtId="0" fontId="9" fillId="7" borderId="10" xfId="0" applyFont="1" applyFill="1" applyBorder="1" applyAlignment="1" applyProtection="1">
      <alignment horizontal="center"/>
      <protection locked="0"/>
    </xf>
    <xf numFmtId="0" fontId="9" fillId="0" borderId="14" xfId="1" applyFont="1" applyBorder="1" applyProtection="1">
      <protection locked="0"/>
    </xf>
    <xf numFmtId="0" fontId="9" fillId="0" borderId="3" xfId="1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10" borderId="7" xfId="0" applyFont="1" applyFill="1" applyBorder="1" applyAlignment="1" applyProtection="1">
      <alignment horizontal="center"/>
      <protection locked="0"/>
    </xf>
    <xf numFmtId="0" fontId="1" fillId="7" borderId="14" xfId="0" applyFont="1" applyFill="1" applyBorder="1"/>
  </cellXfs>
  <cellStyles count="2">
    <cellStyle name="Standaard" xfId="0" builtinId="0"/>
    <cellStyle name="Standaard 2" xfId="1" xr:uid="{FFF297C4-C35D-477B-BF12-61A4AC78F422}"/>
  </cellStyles>
  <dxfs count="1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5/nieuwe%20startlijst%20masters%202025.xlsm" TargetMode="External"/><Relationship Id="rId1" Type="http://schemas.openxmlformats.org/officeDocument/2006/relationships/externalLinkPath" Target="/ac38b57e6c564e81/Bureaublad/Libre%20Oost%20Groningen/Masters%202025/nieuwe%20startlijst%20masters%20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Wildervank/eindstand%20na%20voorronde%20groep%20B%20wildervank.xlsx" TargetMode="External"/><Relationship Id="rId1" Type="http://schemas.openxmlformats.org/officeDocument/2006/relationships/externalLinkPath" Target="/ac38b57e6c564e81/Bureaublad/Wildervank/eindstand%20na%20voorronde%20groep%20B%20wilderv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C4" t="str">
            <v xml:space="preserve">Libre </v>
          </cell>
        </row>
        <row r="5">
          <cell r="C5" t="str">
            <v>Caramboles</v>
          </cell>
          <cell r="D5" t="str">
            <v>Raiting Getal</v>
          </cell>
        </row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 refreshError="1">
        <row r="2">
          <cell r="C2" t="str">
            <v>Brian Reinders</v>
          </cell>
          <cell r="Q2">
            <v>147</v>
          </cell>
        </row>
        <row r="3">
          <cell r="C3" t="str">
            <v>Pieter van der Poel</v>
          </cell>
          <cell r="Q3">
            <v>144</v>
          </cell>
        </row>
        <row r="4">
          <cell r="C4" t="str">
            <v>Geert Bos Jr</v>
          </cell>
          <cell r="Q4">
            <v>128</v>
          </cell>
        </row>
        <row r="5">
          <cell r="C5" t="str">
            <v>Jos Schulte</v>
          </cell>
          <cell r="Q5">
            <v>126</v>
          </cell>
        </row>
        <row r="6">
          <cell r="C6" t="str">
            <v>Jan Prins</v>
          </cell>
          <cell r="Q6">
            <v>125</v>
          </cell>
        </row>
        <row r="7">
          <cell r="C7" t="str">
            <v>Ab Klok</v>
          </cell>
          <cell r="Q7">
            <v>123</v>
          </cell>
        </row>
        <row r="8">
          <cell r="C8" t="str">
            <v>Harrie  Bos</v>
          </cell>
          <cell r="Q8">
            <v>122</v>
          </cell>
        </row>
        <row r="9">
          <cell r="C9" t="str">
            <v>Caren Eling</v>
          </cell>
          <cell r="Q9">
            <v>121</v>
          </cell>
        </row>
        <row r="10">
          <cell r="C10" t="str">
            <v>Gerrit Steenstra</v>
          </cell>
          <cell r="Q10">
            <v>120</v>
          </cell>
        </row>
        <row r="11">
          <cell r="C11" t="str">
            <v>Wijnold Broekema</v>
          </cell>
          <cell r="Q11">
            <v>119</v>
          </cell>
        </row>
        <row r="12">
          <cell r="C12" t="str">
            <v>Jan Weerts</v>
          </cell>
          <cell r="Q12">
            <v>119</v>
          </cell>
        </row>
        <row r="13">
          <cell r="C13" t="str">
            <v>Jan Witting</v>
          </cell>
          <cell r="Q13">
            <v>117</v>
          </cell>
        </row>
        <row r="14">
          <cell r="C14" t="str">
            <v>Harm Wending</v>
          </cell>
          <cell r="Q14">
            <v>115</v>
          </cell>
        </row>
        <row r="15">
          <cell r="C15" t="str">
            <v>Arnoud Ten Have</v>
          </cell>
          <cell r="Q15">
            <v>111</v>
          </cell>
        </row>
        <row r="16">
          <cell r="C16" t="str">
            <v>Piet Wust</v>
          </cell>
          <cell r="Q16">
            <v>110</v>
          </cell>
        </row>
        <row r="17">
          <cell r="C17" t="str">
            <v>Rikus Brader</v>
          </cell>
          <cell r="Q17">
            <v>108</v>
          </cell>
        </row>
        <row r="18">
          <cell r="C18" t="str">
            <v>Jan Beckker</v>
          </cell>
          <cell r="Q18">
            <v>108</v>
          </cell>
        </row>
        <row r="19">
          <cell r="C19" t="str">
            <v>Ronnie Kruit</v>
          </cell>
          <cell r="Q19">
            <v>108</v>
          </cell>
        </row>
        <row r="20">
          <cell r="C20" t="str">
            <v>Ella Hilbolling</v>
          </cell>
          <cell r="Q20">
            <v>107</v>
          </cell>
        </row>
        <row r="21">
          <cell r="C21" t="str">
            <v>Fred Maas</v>
          </cell>
          <cell r="Q21">
            <v>105</v>
          </cell>
        </row>
        <row r="22">
          <cell r="C22" t="str">
            <v>Bert Pakes</v>
          </cell>
          <cell r="Q22">
            <v>103</v>
          </cell>
        </row>
        <row r="23">
          <cell r="C23" t="str">
            <v>Kars Poelman</v>
          </cell>
          <cell r="Q23">
            <v>103</v>
          </cell>
        </row>
        <row r="24">
          <cell r="C24" t="str">
            <v>Klaas Boven</v>
          </cell>
          <cell r="Q24">
            <v>101</v>
          </cell>
        </row>
        <row r="25">
          <cell r="C25" t="str">
            <v>Reint Boltendal</v>
          </cell>
          <cell r="Q25">
            <v>98</v>
          </cell>
        </row>
        <row r="26">
          <cell r="C26" t="str">
            <v>Ilhan Apaydin</v>
          </cell>
          <cell r="Q26">
            <v>98</v>
          </cell>
        </row>
        <row r="27">
          <cell r="C27" t="str">
            <v>Shamir Medero</v>
          </cell>
          <cell r="Q27">
            <v>98</v>
          </cell>
        </row>
        <row r="28">
          <cell r="C28" t="str">
            <v>Frans de Groot</v>
          </cell>
          <cell r="Q28">
            <v>98</v>
          </cell>
        </row>
        <row r="29">
          <cell r="C29" t="str">
            <v>Johan Ackerman</v>
          </cell>
          <cell r="Q29">
            <v>96</v>
          </cell>
        </row>
        <row r="30">
          <cell r="C30" t="str">
            <v>Annie Hadderingh</v>
          </cell>
          <cell r="Q30">
            <v>96</v>
          </cell>
        </row>
        <row r="31">
          <cell r="C31" t="str">
            <v>Bennie de Ruiter</v>
          </cell>
          <cell r="Q31">
            <v>94</v>
          </cell>
        </row>
        <row r="32">
          <cell r="C32" t="str">
            <v>Edwin Hopman</v>
          </cell>
          <cell r="Q32">
            <v>93</v>
          </cell>
        </row>
        <row r="33">
          <cell r="C33" t="str">
            <v>Tally Siemens</v>
          </cell>
          <cell r="Q33">
            <v>92</v>
          </cell>
        </row>
        <row r="34">
          <cell r="C34" t="str">
            <v>Stan van Leuven</v>
          </cell>
          <cell r="Q34">
            <v>91</v>
          </cell>
        </row>
        <row r="35">
          <cell r="C35" t="str">
            <v>Dennis Lengton</v>
          </cell>
          <cell r="Q35">
            <v>91</v>
          </cell>
        </row>
        <row r="36">
          <cell r="C36" t="str">
            <v>Peter Keizer</v>
          </cell>
          <cell r="Q36">
            <v>90</v>
          </cell>
        </row>
        <row r="37">
          <cell r="C37" t="str">
            <v>Andries v.d. Veen</v>
          </cell>
          <cell r="Q37">
            <v>88</v>
          </cell>
        </row>
        <row r="38">
          <cell r="C38" t="str">
            <v>Harm Jan Speelman</v>
          </cell>
          <cell r="Q38">
            <v>88</v>
          </cell>
        </row>
        <row r="39">
          <cell r="C39" t="str">
            <v>Fred Stok</v>
          </cell>
          <cell r="Q39">
            <v>87</v>
          </cell>
        </row>
        <row r="40">
          <cell r="C40" t="str">
            <v>Siep Ziesling</v>
          </cell>
          <cell r="Q40">
            <v>86</v>
          </cell>
        </row>
        <row r="41">
          <cell r="C41" t="str">
            <v>James Thiel</v>
          </cell>
          <cell r="Q41">
            <v>85</v>
          </cell>
        </row>
        <row r="42">
          <cell r="C42" t="str">
            <v>Reint Loer</v>
          </cell>
          <cell r="Q42">
            <v>84</v>
          </cell>
        </row>
        <row r="43">
          <cell r="C43" t="str">
            <v>Gerrie Drenth</v>
          </cell>
          <cell r="Q43">
            <v>83</v>
          </cell>
        </row>
        <row r="44">
          <cell r="C44" t="str">
            <v>Jan Schikker</v>
          </cell>
          <cell r="Q44">
            <v>82</v>
          </cell>
        </row>
        <row r="45">
          <cell r="C45" t="str">
            <v>Elzo Dijk</v>
          </cell>
          <cell r="Q45">
            <v>81</v>
          </cell>
        </row>
        <row r="46">
          <cell r="C46" t="str">
            <v>Andre Roossien</v>
          </cell>
          <cell r="Q46">
            <v>80</v>
          </cell>
        </row>
        <row r="47">
          <cell r="C47" t="str">
            <v>Simon Welp</v>
          </cell>
          <cell r="Q47">
            <v>78</v>
          </cell>
        </row>
        <row r="48">
          <cell r="C48" t="str">
            <v>Okke Kluiter</v>
          </cell>
          <cell r="Q48">
            <v>78</v>
          </cell>
        </row>
        <row r="49">
          <cell r="C49" t="str">
            <v>Rinus Kok</v>
          </cell>
          <cell r="Q49">
            <v>78</v>
          </cell>
        </row>
        <row r="50">
          <cell r="C50" t="str">
            <v>Henk Kruit</v>
          </cell>
          <cell r="Q50">
            <v>76</v>
          </cell>
        </row>
        <row r="51">
          <cell r="C51" t="str">
            <v>Patrick Smid</v>
          </cell>
          <cell r="Q51">
            <v>72</v>
          </cell>
        </row>
        <row r="52">
          <cell r="C52" t="str">
            <v>Willy Strootmman</v>
          </cell>
          <cell r="Q52">
            <v>70</v>
          </cell>
        </row>
        <row r="53">
          <cell r="C53" t="str">
            <v>Eisse Bolt</v>
          </cell>
          <cell r="Q53">
            <v>69</v>
          </cell>
        </row>
        <row r="54">
          <cell r="C54" t="str">
            <v>Piet van Oosten</v>
          </cell>
          <cell r="Q54">
            <v>68</v>
          </cell>
        </row>
        <row r="55">
          <cell r="C55" t="str">
            <v>Hindrik Schuur</v>
          </cell>
          <cell r="Q55">
            <v>68</v>
          </cell>
        </row>
        <row r="56">
          <cell r="C56" t="str">
            <v>Jan Venema</v>
          </cell>
          <cell r="Q56">
            <v>61</v>
          </cell>
        </row>
        <row r="57">
          <cell r="C57" t="str">
            <v>Jan Tepper</v>
          </cell>
          <cell r="Q57">
            <v>47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42BBE-3DCE-4339-ACB2-F347AE233C41}">
  <sheetPr>
    <pageSetUpPr fitToPage="1"/>
  </sheetPr>
  <dimension ref="A1:Z70"/>
  <sheetViews>
    <sheetView tabSelected="1" workbookViewId="0">
      <selection activeCell="AB3" sqref="AB3"/>
    </sheetView>
  </sheetViews>
  <sheetFormatPr defaultRowHeight="15" x14ac:dyDescent="0.25"/>
  <cols>
    <col min="1" max="1" width="3" bestFit="1" customWidth="1"/>
    <col min="2" max="2" width="23" bestFit="1" customWidth="1"/>
    <col min="3" max="3" width="4.42578125" bestFit="1" customWidth="1"/>
    <col min="4" max="4" width="3.28515625" bestFit="1" customWidth="1"/>
    <col min="5" max="5" width="4.42578125" bestFit="1" customWidth="1"/>
    <col min="6" max="6" width="4" bestFit="1" customWidth="1"/>
    <col min="7" max="9" width="3.140625" bestFit="1" customWidth="1"/>
    <col min="10" max="10" width="4" bestFit="1" customWidth="1"/>
    <col min="11" max="25" width="3.140625" bestFit="1" customWidth="1"/>
    <col min="26" max="26" width="4" bestFit="1" customWidth="1"/>
  </cols>
  <sheetData>
    <row r="1" spans="1:26" ht="29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x14ac:dyDescent="0.25">
      <c r="A2" s="3" t="s">
        <v>1</v>
      </c>
      <c r="B2" s="3"/>
      <c r="C2" s="4" t="s">
        <v>2</v>
      </c>
      <c r="D2" s="5" t="s">
        <v>3</v>
      </c>
      <c r="E2" s="4" t="s">
        <v>4</v>
      </c>
      <c r="F2" s="5" t="s">
        <v>5</v>
      </c>
      <c r="G2" s="6" t="s">
        <v>6</v>
      </c>
      <c r="H2" s="7" t="s">
        <v>7</v>
      </c>
      <c r="I2" s="8" t="s">
        <v>8</v>
      </c>
      <c r="J2" s="5" t="s">
        <v>9</v>
      </c>
      <c r="K2" s="7" t="s">
        <v>10</v>
      </c>
      <c r="L2" s="7" t="s">
        <v>7</v>
      </c>
      <c r="M2" s="8" t="s">
        <v>8</v>
      </c>
      <c r="N2" s="7" t="s">
        <v>11</v>
      </c>
      <c r="O2" s="6" t="s">
        <v>12</v>
      </c>
      <c r="P2" s="7" t="s">
        <v>13</v>
      </c>
      <c r="Q2" s="8" t="s">
        <v>8</v>
      </c>
      <c r="R2" s="7" t="s">
        <v>14</v>
      </c>
      <c r="S2" s="6" t="s">
        <v>15</v>
      </c>
      <c r="T2" s="7" t="s">
        <v>16</v>
      </c>
      <c r="U2" s="8" t="s">
        <v>8</v>
      </c>
      <c r="V2" s="9" t="s">
        <v>17</v>
      </c>
      <c r="W2" s="6" t="s">
        <v>18</v>
      </c>
      <c r="X2" s="7" t="s">
        <v>19</v>
      </c>
      <c r="Y2" s="10" t="s">
        <v>8</v>
      </c>
      <c r="Z2" s="11" t="s">
        <v>20</v>
      </c>
    </row>
    <row r="3" spans="1:26" x14ac:dyDescent="0.25">
      <c r="A3" s="12" t="s">
        <v>21</v>
      </c>
      <c r="B3" s="12"/>
      <c r="C3" s="4"/>
      <c r="D3" s="5"/>
      <c r="E3" s="4"/>
      <c r="F3" s="5"/>
      <c r="G3" s="6"/>
      <c r="H3" s="7"/>
      <c r="I3" s="8"/>
      <c r="J3" s="5"/>
      <c r="K3" s="7"/>
      <c r="L3" s="7"/>
      <c r="M3" s="8"/>
      <c r="N3" s="7"/>
      <c r="O3" s="6"/>
      <c r="P3" s="7"/>
      <c r="Q3" s="8"/>
      <c r="R3" s="7"/>
      <c r="S3" s="6"/>
      <c r="T3" s="7"/>
      <c r="U3" s="8"/>
      <c r="V3" s="13"/>
      <c r="W3" s="6"/>
      <c r="X3" s="7"/>
      <c r="Y3" s="10"/>
      <c r="Z3" s="11"/>
    </row>
    <row r="4" spans="1:26" x14ac:dyDescent="0.25">
      <c r="A4" s="14" t="s">
        <v>22</v>
      </c>
      <c r="B4" s="14"/>
      <c r="C4" s="4"/>
      <c r="D4" s="5"/>
      <c r="E4" s="4"/>
      <c r="F4" s="5"/>
      <c r="G4" s="6"/>
      <c r="H4" s="7"/>
      <c r="I4" s="8"/>
      <c r="J4" s="5"/>
      <c r="K4" s="7"/>
      <c r="L4" s="7"/>
      <c r="M4" s="8"/>
      <c r="N4" s="7"/>
      <c r="O4" s="6"/>
      <c r="P4" s="7"/>
      <c r="Q4" s="8"/>
      <c r="R4" s="7"/>
      <c r="S4" s="6"/>
      <c r="T4" s="7"/>
      <c r="U4" s="8"/>
      <c r="V4" s="13"/>
      <c r="W4" s="6"/>
      <c r="X4" s="7"/>
      <c r="Y4" s="10"/>
      <c r="Z4" s="11"/>
    </row>
    <row r="5" spans="1:26" x14ac:dyDescent="0.25">
      <c r="A5" s="15" t="s">
        <v>23</v>
      </c>
      <c r="B5" s="15"/>
      <c r="C5" s="4"/>
      <c r="D5" s="5"/>
      <c r="E5" s="4"/>
      <c r="F5" s="5"/>
      <c r="G5" s="6"/>
      <c r="H5" s="7"/>
      <c r="I5" s="8"/>
      <c r="J5" s="5"/>
      <c r="K5" s="7"/>
      <c r="L5" s="7"/>
      <c r="M5" s="8"/>
      <c r="N5" s="7"/>
      <c r="O5" s="6"/>
      <c r="P5" s="7"/>
      <c r="Q5" s="8"/>
      <c r="R5" s="7"/>
      <c r="S5" s="6"/>
      <c r="T5" s="7"/>
      <c r="U5" s="8"/>
      <c r="V5" s="13"/>
      <c r="W5" s="6"/>
      <c r="X5" s="7"/>
      <c r="Y5" s="10"/>
      <c r="Z5" s="11"/>
    </row>
    <row r="6" spans="1:26" ht="45" x14ac:dyDescent="0.6">
      <c r="A6" s="16">
        <v>2025</v>
      </c>
      <c r="B6" s="16"/>
      <c r="C6" s="4"/>
      <c r="D6" s="5"/>
      <c r="E6" s="4"/>
      <c r="F6" s="5"/>
      <c r="G6" s="6"/>
      <c r="H6" s="7"/>
      <c r="I6" s="8"/>
      <c r="J6" s="5"/>
      <c r="K6" s="7"/>
      <c r="L6" s="7"/>
      <c r="M6" s="8"/>
      <c r="N6" s="7"/>
      <c r="O6" s="6"/>
      <c r="P6" s="7"/>
      <c r="Q6" s="8"/>
      <c r="R6" s="7"/>
      <c r="S6" s="6"/>
      <c r="T6" s="7"/>
      <c r="U6" s="8"/>
      <c r="V6" s="13"/>
      <c r="W6" s="6"/>
      <c r="X6" s="7"/>
      <c r="Y6" s="10"/>
      <c r="Z6" s="11"/>
    </row>
    <row r="7" spans="1:26" ht="26.25" x14ac:dyDescent="0.4">
      <c r="A7" s="17" t="s">
        <v>24</v>
      </c>
      <c r="B7" s="17"/>
      <c r="C7" s="4"/>
      <c r="D7" s="5"/>
      <c r="E7" s="4"/>
      <c r="F7" s="5"/>
      <c r="G7" s="6"/>
      <c r="H7" s="7"/>
      <c r="I7" s="8"/>
      <c r="J7" s="5"/>
      <c r="K7" s="7"/>
      <c r="L7" s="7"/>
      <c r="M7" s="8"/>
      <c r="N7" s="7"/>
      <c r="O7" s="6"/>
      <c r="P7" s="7"/>
      <c r="Q7" s="8"/>
      <c r="R7" s="7"/>
      <c r="S7" s="6"/>
      <c r="T7" s="7"/>
      <c r="U7" s="8"/>
      <c r="V7" s="18"/>
      <c r="W7" s="6"/>
      <c r="X7" s="7"/>
      <c r="Y7" s="10"/>
      <c r="Z7" s="11"/>
    </row>
    <row r="8" spans="1:26" x14ac:dyDescent="0.25">
      <c r="A8" s="19">
        <v>1</v>
      </c>
      <c r="B8" s="20" t="s">
        <v>25</v>
      </c>
      <c r="C8" s="21">
        <f>VLOOKUP(D8,'[1]Tabelen Masters'!C$4:D100,2,FALSE)</f>
        <v>0.95</v>
      </c>
      <c r="D8" s="22">
        <v>26</v>
      </c>
      <c r="E8" s="23">
        <f>D8/25</f>
        <v>1.04</v>
      </c>
      <c r="F8" s="24">
        <v>151</v>
      </c>
      <c r="G8" s="25">
        <f>IF(F8&lt;=1,0,10)</f>
        <v>10</v>
      </c>
      <c r="H8" s="26"/>
      <c r="I8" s="27">
        <v>30</v>
      </c>
      <c r="J8" s="28">
        <f>_xlfn.XLOOKUP(B8,[2]Blad1!$C$2:$C$57,[2]Blad1!$Q$2:$Q$57)</f>
        <v>128</v>
      </c>
      <c r="K8" s="29">
        <f>IF(J8&lt;=1,0,10)</f>
        <v>10</v>
      </c>
      <c r="L8" s="30"/>
      <c r="M8" s="27">
        <v>33</v>
      </c>
      <c r="N8" s="31"/>
      <c r="O8" s="31">
        <f>IF(N8&lt;=1,0,10)</f>
        <v>0</v>
      </c>
      <c r="P8" s="32"/>
      <c r="Q8" s="30"/>
      <c r="R8" s="33"/>
      <c r="S8" s="31">
        <f>IF(R8&lt;=1,0,10)</f>
        <v>0</v>
      </c>
      <c r="T8" s="34"/>
      <c r="U8" s="34"/>
      <c r="V8" s="34"/>
      <c r="W8" s="35">
        <f>IF(V8&lt;=1,0,10)</f>
        <v>0</v>
      </c>
      <c r="X8" s="36"/>
      <c r="Y8" s="26"/>
      <c r="Z8" s="37">
        <f>F8+G8+H8+J8+K8+L8+N8+O8+R8+S8+V8+W8+X8</f>
        <v>299</v>
      </c>
    </row>
    <row r="9" spans="1:26" x14ac:dyDescent="0.25">
      <c r="A9" s="38">
        <v>2</v>
      </c>
      <c r="B9" s="39" t="s">
        <v>26</v>
      </c>
      <c r="C9" s="21">
        <f>VLOOKUP(D9,'[1]Tabelen Masters'!C$4:D107,2,FALSE)</f>
        <v>1.05</v>
      </c>
      <c r="D9" s="40">
        <v>28</v>
      </c>
      <c r="E9" s="23">
        <f>D9/25</f>
        <v>1.1200000000000001</v>
      </c>
      <c r="F9" s="28">
        <v>110</v>
      </c>
      <c r="G9" s="25">
        <f>IF(F9&lt;=1,0,10)</f>
        <v>10</v>
      </c>
      <c r="H9" s="26">
        <v>20</v>
      </c>
      <c r="I9" s="32"/>
      <c r="J9" s="28">
        <f>_xlfn.XLOOKUP(B9,[2]Blad1!$C$2:$C$57,[2]Blad1!$Q$2:$Q$57)</f>
        <v>119</v>
      </c>
      <c r="K9" s="29">
        <f>IF(J9&lt;=1,0,10)</f>
        <v>10</v>
      </c>
      <c r="L9" s="30">
        <v>28</v>
      </c>
      <c r="M9" s="32"/>
      <c r="N9" s="31"/>
      <c r="O9" s="31">
        <f>IF(N9&lt;=1,0,10)</f>
        <v>0</v>
      </c>
      <c r="P9" s="32"/>
      <c r="Q9" s="30"/>
      <c r="R9" s="33"/>
      <c r="S9" s="31">
        <f>IF(R9&lt;=1,0,10)</f>
        <v>0</v>
      </c>
      <c r="T9" s="34"/>
      <c r="U9" s="34"/>
      <c r="V9" s="34"/>
      <c r="W9" s="35">
        <f>IF(V9&lt;=1,0,10)</f>
        <v>0</v>
      </c>
      <c r="X9" s="36"/>
      <c r="Y9" s="26"/>
      <c r="Z9" s="37">
        <f>F9+G9+H9+J9+K9+L9+N9+O9+R9+S9+V9+W9+X9</f>
        <v>297</v>
      </c>
    </row>
    <row r="10" spans="1:26" x14ac:dyDescent="0.25">
      <c r="A10" s="38">
        <v>3</v>
      </c>
      <c r="B10" s="41" t="s">
        <v>27</v>
      </c>
      <c r="C10" s="21">
        <v>0.85</v>
      </c>
      <c r="D10" s="42">
        <v>25</v>
      </c>
      <c r="E10" s="23">
        <f>D10/25</f>
        <v>1</v>
      </c>
      <c r="F10" s="24">
        <v>142</v>
      </c>
      <c r="G10" s="25">
        <f>IF(F10&lt;=1,0,10)</f>
        <v>10</v>
      </c>
      <c r="H10" s="43">
        <v>30</v>
      </c>
      <c r="I10" s="27">
        <v>30</v>
      </c>
      <c r="J10" s="28">
        <f>_xlfn.XLOOKUP(B10,[2]Blad1!$C$2:$C$57,[2]Blad1!$Q$2:$Q$57)</f>
        <v>98</v>
      </c>
      <c r="K10" s="29">
        <f>IF(J10&lt;=1,0,10)</f>
        <v>10</v>
      </c>
      <c r="L10" s="44"/>
      <c r="M10" s="32"/>
      <c r="N10" s="31"/>
      <c r="O10" s="31">
        <f>IF(N10&lt;=1,0,10)</f>
        <v>0</v>
      </c>
      <c r="P10" s="32"/>
      <c r="Q10" s="30"/>
      <c r="R10" s="33"/>
      <c r="S10" s="31">
        <f>IF(R10&lt;=1,0,10)</f>
        <v>0</v>
      </c>
      <c r="T10" s="34"/>
      <c r="U10" s="34"/>
      <c r="V10" s="34"/>
      <c r="W10" s="35">
        <f>IF(V10&lt;=1,0,10)</f>
        <v>0</v>
      </c>
      <c r="X10" s="36"/>
      <c r="Y10" s="26"/>
      <c r="Z10" s="37">
        <f>F10+G10+H10+J10+K10+L10+N10+O10+R10+S10+V10+W10+X10</f>
        <v>290</v>
      </c>
    </row>
    <row r="11" spans="1:26" x14ac:dyDescent="0.25">
      <c r="A11" s="38">
        <v>4</v>
      </c>
      <c r="B11" s="39" t="s">
        <v>28</v>
      </c>
      <c r="C11" s="21">
        <f>VLOOKUP(D11,'[1]Tabelen Masters'!C$4:D120,2,FALSE)</f>
        <v>1.45</v>
      </c>
      <c r="D11" s="45">
        <v>38</v>
      </c>
      <c r="E11" s="23">
        <f>D11/25</f>
        <v>1.52</v>
      </c>
      <c r="F11" s="28">
        <v>98</v>
      </c>
      <c r="G11" s="25">
        <f>IF(F11&lt;=1,0,10)</f>
        <v>10</v>
      </c>
      <c r="H11" s="46"/>
      <c r="I11" s="32"/>
      <c r="J11" s="28">
        <f>_xlfn.XLOOKUP(B11,[2]Blad1!$C$2:$C$57,[2]Blad1!$Q$2:$Q$57)</f>
        <v>144</v>
      </c>
      <c r="K11" s="29">
        <f>IF(J11&lt;=1,0,10)</f>
        <v>10</v>
      </c>
      <c r="L11" s="32">
        <v>12</v>
      </c>
      <c r="M11" s="27">
        <v>42</v>
      </c>
      <c r="N11" s="31"/>
      <c r="O11" s="31">
        <f>IF(N11&lt;=1,0,10)</f>
        <v>0</v>
      </c>
      <c r="P11" s="32"/>
      <c r="Q11" s="30"/>
      <c r="R11" s="33"/>
      <c r="S11" s="31">
        <f>IF(R11&lt;=1,0,10)</f>
        <v>0</v>
      </c>
      <c r="T11" s="34"/>
      <c r="U11" s="34"/>
      <c r="V11" s="34"/>
      <c r="W11" s="35">
        <f>IF(V11&lt;=1,0,10)</f>
        <v>0</v>
      </c>
      <c r="X11" s="36"/>
      <c r="Y11" s="26"/>
      <c r="Z11" s="37">
        <f>F11+G11+H11+J11+K11+L11+N11+O11+R11+S11+V11+W11+X11</f>
        <v>274</v>
      </c>
    </row>
    <row r="12" spans="1:26" x14ac:dyDescent="0.25">
      <c r="A12" s="38">
        <v>5</v>
      </c>
      <c r="B12" s="47" t="s">
        <v>29</v>
      </c>
      <c r="C12" s="21">
        <f>VLOOKUP(D12,'[1]Tabelen Masters'!C$4:D98,2,FALSE)</f>
        <v>0.95</v>
      </c>
      <c r="D12" s="42">
        <v>26</v>
      </c>
      <c r="E12" s="23">
        <f>D12/25</f>
        <v>1.04</v>
      </c>
      <c r="F12" s="28">
        <v>105</v>
      </c>
      <c r="G12" s="25">
        <f>IF(F12&lt;=1,0,10)</f>
        <v>10</v>
      </c>
      <c r="H12" s="26"/>
      <c r="I12" s="32"/>
      <c r="J12" s="28">
        <f>_xlfn.XLOOKUP(B12,[2]Blad1!$C$2:$C$57,[2]Blad1!$Q$2:$Q$57)</f>
        <v>121</v>
      </c>
      <c r="K12" s="29">
        <f>IF(J12&lt;=1,0,10)</f>
        <v>10</v>
      </c>
      <c r="L12" s="30">
        <v>18</v>
      </c>
      <c r="M12" s="27">
        <v>28</v>
      </c>
      <c r="N12" s="31"/>
      <c r="O12" s="31">
        <f>IF(N12&lt;=1,0,10)</f>
        <v>0</v>
      </c>
      <c r="P12" s="32"/>
      <c r="Q12" s="30"/>
      <c r="R12" s="33"/>
      <c r="S12" s="31">
        <f>IF(R12&lt;=1,0,10)</f>
        <v>0</v>
      </c>
      <c r="T12" s="34"/>
      <c r="U12" s="34"/>
      <c r="V12" s="34"/>
      <c r="W12" s="35">
        <f>IF(V12&lt;=1,0,10)</f>
        <v>0</v>
      </c>
      <c r="X12" s="36"/>
      <c r="Y12" s="26"/>
      <c r="Z12" s="37">
        <f>F12+G12+H12+J12+K12+L12+N12+O12+R12+S12+V12+W12+X12</f>
        <v>264</v>
      </c>
    </row>
    <row r="13" spans="1:26" x14ac:dyDescent="0.25">
      <c r="A13" s="19">
        <v>6</v>
      </c>
      <c r="B13" s="39" t="s">
        <v>30</v>
      </c>
      <c r="C13" s="21">
        <f>VLOOKUP(D13,'[1]Tabelen Masters'!C$4:D90,2,FALSE)</f>
        <v>0.85</v>
      </c>
      <c r="D13" s="42">
        <v>25</v>
      </c>
      <c r="E13" s="23">
        <f>D13/25</f>
        <v>1</v>
      </c>
      <c r="F13" s="28">
        <v>100</v>
      </c>
      <c r="G13" s="25">
        <f>IF(F13&lt;=1,0,10)</f>
        <v>10</v>
      </c>
      <c r="H13" s="46">
        <v>16</v>
      </c>
      <c r="I13" s="32"/>
      <c r="J13" s="28">
        <f>_xlfn.XLOOKUP(B13,[2]Blad1!$C$2:$C$57,[2]Blad1!$Q$2:$Q$57)</f>
        <v>108</v>
      </c>
      <c r="K13" s="29">
        <f>IF(J13&lt;=1,0,10)</f>
        <v>10</v>
      </c>
      <c r="L13" s="30">
        <v>20</v>
      </c>
      <c r="M13" s="32"/>
      <c r="N13" s="31"/>
      <c r="O13" s="31">
        <f>IF(N13&lt;=1,0,10)</f>
        <v>0</v>
      </c>
      <c r="P13" s="32"/>
      <c r="Q13" s="30"/>
      <c r="R13" s="33"/>
      <c r="S13" s="31">
        <f>IF(R13&lt;=1,0,10)</f>
        <v>0</v>
      </c>
      <c r="T13" s="34"/>
      <c r="U13" s="34"/>
      <c r="V13" s="34"/>
      <c r="W13" s="35">
        <f>IF(V13&lt;=1,0,10)</f>
        <v>0</v>
      </c>
      <c r="X13" s="36"/>
      <c r="Y13" s="26"/>
      <c r="Z13" s="37">
        <f>F13+G13+H13+J13+K13+L13+N13+O13+R13+S13+V13+W13+X13</f>
        <v>264</v>
      </c>
    </row>
    <row r="14" spans="1:26" x14ac:dyDescent="0.25">
      <c r="A14" s="38">
        <v>7</v>
      </c>
      <c r="B14" s="48" t="s">
        <v>31</v>
      </c>
      <c r="C14" s="21">
        <f>VLOOKUP(D14,'[1]Tabelen Masters'!C$4:D119,2,FALSE)</f>
        <v>1.25</v>
      </c>
      <c r="D14" s="45">
        <v>33</v>
      </c>
      <c r="E14" s="23">
        <f>D14/25</f>
        <v>1.32</v>
      </c>
      <c r="F14" s="24">
        <v>131</v>
      </c>
      <c r="G14" s="25">
        <f>IF(F14&lt;=1,0,10)</f>
        <v>10</v>
      </c>
      <c r="H14" s="26">
        <v>18</v>
      </c>
      <c r="I14" s="27">
        <v>35</v>
      </c>
      <c r="J14" s="28">
        <f>_xlfn.XLOOKUP(B14,[2]Blad1!$C$2:$C$57,[2]Blad1!$Q$2:$Q$57)</f>
        <v>82</v>
      </c>
      <c r="K14" s="29">
        <f>IF(J14&lt;=1,0,10)</f>
        <v>10</v>
      </c>
      <c r="L14" s="30"/>
      <c r="M14" s="32"/>
      <c r="N14" s="31"/>
      <c r="O14" s="31">
        <f>IF(N14&lt;=1,0,10)</f>
        <v>0</v>
      </c>
      <c r="P14" s="32"/>
      <c r="Q14" s="30"/>
      <c r="R14" s="33"/>
      <c r="S14" s="31">
        <f>IF(R14&lt;=1,0,10)</f>
        <v>0</v>
      </c>
      <c r="T14" s="34"/>
      <c r="U14" s="34"/>
      <c r="V14" s="34"/>
      <c r="W14" s="35">
        <f>IF(V14&lt;=1,0,10)</f>
        <v>0</v>
      </c>
      <c r="X14" s="36"/>
      <c r="Y14" s="26"/>
      <c r="Z14" s="37">
        <f>F14+G14+H14+J14+K14+L14+N14+O14+R14+S14+V14+W14+X14</f>
        <v>251</v>
      </c>
    </row>
    <row r="15" spans="1:26" x14ac:dyDescent="0.25">
      <c r="A15" s="38">
        <v>8</v>
      </c>
      <c r="B15" s="39" t="s">
        <v>32</v>
      </c>
      <c r="C15" s="21">
        <f>VLOOKUP(D15,'[1]Tabelen Masters'!C$4:D169,2,FALSE)</f>
        <v>1.25</v>
      </c>
      <c r="D15" s="42">
        <v>33</v>
      </c>
      <c r="E15" s="23">
        <f>D15/25</f>
        <v>1.32</v>
      </c>
      <c r="F15" s="28">
        <v>112</v>
      </c>
      <c r="G15" s="25">
        <f>IF(F15&lt;=1,0,10)</f>
        <v>10</v>
      </c>
      <c r="H15" s="26">
        <v>14</v>
      </c>
      <c r="I15" s="32"/>
      <c r="J15" s="28">
        <f>_xlfn.XLOOKUP(B15,[2]Blad1!$C$2:$C$57,[2]Blad1!$Q$2:$Q$57)</f>
        <v>98</v>
      </c>
      <c r="K15" s="29">
        <f>IF(J15&lt;=1,0,10)</f>
        <v>10</v>
      </c>
      <c r="L15" s="30"/>
      <c r="M15" s="32"/>
      <c r="N15" s="31"/>
      <c r="O15" s="31">
        <f>IF(N15&lt;=1,0,10)</f>
        <v>0</v>
      </c>
      <c r="P15" s="32"/>
      <c r="Q15" s="30"/>
      <c r="R15" s="33"/>
      <c r="S15" s="31">
        <f>IF(R15&lt;=1,0,10)</f>
        <v>0</v>
      </c>
      <c r="T15" s="34"/>
      <c r="U15" s="34"/>
      <c r="V15" s="34"/>
      <c r="W15" s="35">
        <f>IF(V15&lt;=1,0,10)</f>
        <v>0</v>
      </c>
      <c r="X15" s="36"/>
      <c r="Y15" s="26"/>
      <c r="Z15" s="37">
        <f>F15+G15+H15+J15+K15+L15+N15+O15+R15+S15+V15+W15+X15</f>
        <v>244</v>
      </c>
    </row>
    <row r="16" spans="1:26" x14ac:dyDescent="0.25">
      <c r="A16" s="38">
        <v>9</v>
      </c>
      <c r="B16" s="39" t="s">
        <v>33</v>
      </c>
      <c r="C16" s="21">
        <f>VLOOKUP(D16,'[1]Tabelen Masters'!C$4:D103,2,FALSE)</f>
        <v>0.85</v>
      </c>
      <c r="D16" s="40">
        <v>25</v>
      </c>
      <c r="E16" s="23">
        <f>D16/25</f>
        <v>1</v>
      </c>
      <c r="F16" s="28">
        <v>78</v>
      </c>
      <c r="G16" s="25">
        <f>IF(F16&lt;=1,0,10)</f>
        <v>10</v>
      </c>
      <c r="H16" s="26"/>
      <c r="I16" s="27">
        <v>23</v>
      </c>
      <c r="J16" s="28">
        <f>_xlfn.XLOOKUP(B16,[2]Blad1!$C$2:$C$57,[2]Blad1!$Q$2:$Q$57)</f>
        <v>119</v>
      </c>
      <c r="K16" s="29">
        <f>IF(J16&lt;=1,0,10)</f>
        <v>10</v>
      </c>
      <c r="L16" s="49">
        <v>26</v>
      </c>
      <c r="M16" s="27">
        <v>25</v>
      </c>
      <c r="N16" s="31"/>
      <c r="O16" s="31">
        <f>IF(N16&lt;=1,0,10)</f>
        <v>0</v>
      </c>
      <c r="P16" s="32"/>
      <c r="Q16" s="30"/>
      <c r="R16" s="33"/>
      <c r="S16" s="31">
        <f>IF(R16&lt;=1,0,10)</f>
        <v>0</v>
      </c>
      <c r="T16" s="34"/>
      <c r="U16" s="34"/>
      <c r="V16" s="34"/>
      <c r="W16" s="35">
        <f>IF(V16&lt;=1,0,10)</f>
        <v>0</v>
      </c>
      <c r="X16" s="36"/>
      <c r="Y16" s="26"/>
      <c r="Z16" s="37">
        <f>F16+G16+H16+J16+K16+L16+N16+O16+R16+S16+V16+W16+X16</f>
        <v>243</v>
      </c>
    </row>
    <row r="17" spans="1:26" x14ac:dyDescent="0.25">
      <c r="A17" s="38">
        <v>10</v>
      </c>
      <c r="B17" s="39" t="s">
        <v>34</v>
      </c>
      <c r="C17" s="21">
        <f>VLOOKUP(D17,'[1]Tabelen Masters'!C$4:D102,2,FALSE)</f>
        <v>0.55000000000000004</v>
      </c>
      <c r="D17" s="42">
        <v>20</v>
      </c>
      <c r="E17" s="23">
        <f>D17/25</f>
        <v>0.8</v>
      </c>
      <c r="F17" s="50">
        <v>115</v>
      </c>
      <c r="G17" s="25">
        <f>IF(F17&lt;=1,0,10)</f>
        <v>10</v>
      </c>
      <c r="H17" s="46"/>
      <c r="I17" s="32"/>
      <c r="J17" s="28">
        <f>_xlfn.XLOOKUP(B17,[2]Blad1!$C$2:$C$57,[2]Blad1!$Q$2:$Q$57)</f>
        <v>107</v>
      </c>
      <c r="K17" s="29">
        <f>IF(J17&lt;=1,0,10)</f>
        <v>10</v>
      </c>
      <c r="L17" s="30"/>
      <c r="M17" s="32"/>
      <c r="N17" s="31"/>
      <c r="O17" s="31">
        <f>IF(N17&lt;=1,0,10)</f>
        <v>0</v>
      </c>
      <c r="P17" s="32"/>
      <c r="Q17" s="30"/>
      <c r="R17" s="33"/>
      <c r="S17" s="31">
        <f>IF(R17&lt;=1,0,10)</f>
        <v>0</v>
      </c>
      <c r="T17" s="34"/>
      <c r="U17" s="34"/>
      <c r="V17" s="34"/>
      <c r="W17" s="35">
        <f>IF(V17&lt;=1,0,10)</f>
        <v>0</v>
      </c>
      <c r="X17" s="36"/>
      <c r="Y17" s="26"/>
      <c r="Z17" s="37">
        <f>F17+G17+H17+J17+K17+L17+N17+O17+R17+S17+V17+W17+X17</f>
        <v>242</v>
      </c>
    </row>
    <row r="18" spans="1:26" x14ac:dyDescent="0.25">
      <c r="A18" s="19">
        <v>11</v>
      </c>
      <c r="B18" s="39" t="s">
        <v>35</v>
      </c>
      <c r="C18" s="21">
        <f>VLOOKUP(D18,'[1]Tabelen Masters'!C$4:D105,2,FALSE)</f>
        <v>0.95</v>
      </c>
      <c r="D18" s="45">
        <v>26</v>
      </c>
      <c r="E18" s="23">
        <f>D18/25</f>
        <v>1.04</v>
      </c>
      <c r="F18" s="28">
        <v>123</v>
      </c>
      <c r="G18" s="25">
        <f>IF(F18&lt;=1,0,10)</f>
        <v>10</v>
      </c>
      <c r="H18" s="26"/>
      <c r="I18" s="27">
        <v>28</v>
      </c>
      <c r="J18" s="28">
        <f>_xlfn.XLOOKUP(B18,[2]Blad1!$C$2:$C$57,[2]Blad1!$Q$2:$Q$57)</f>
        <v>98</v>
      </c>
      <c r="K18" s="29">
        <f>IF(J18&lt;=1,0,10)</f>
        <v>10</v>
      </c>
      <c r="L18" s="30"/>
      <c r="M18" s="32"/>
      <c r="N18" s="31"/>
      <c r="O18" s="31">
        <f>IF(N18&lt;=1,0,10)</f>
        <v>0</v>
      </c>
      <c r="P18" s="32"/>
      <c r="Q18" s="30"/>
      <c r="R18" s="33"/>
      <c r="S18" s="31">
        <f>IF(R18&lt;=1,0,10)</f>
        <v>0</v>
      </c>
      <c r="T18" s="34"/>
      <c r="U18" s="34"/>
      <c r="V18" s="34"/>
      <c r="W18" s="35">
        <f>IF(V18&lt;=1,0,10)</f>
        <v>0</v>
      </c>
      <c r="X18" s="36"/>
      <c r="Y18" s="26"/>
      <c r="Z18" s="37">
        <f>F18+G18+H18+J18+K18+L18+N18+O18+R18+S18+V18+W18+X18</f>
        <v>241</v>
      </c>
    </row>
    <row r="19" spans="1:26" x14ac:dyDescent="0.25">
      <c r="A19" s="38">
        <v>12</v>
      </c>
      <c r="B19" s="39" t="s">
        <v>36</v>
      </c>
      <c r="C19" s="21">
        <f>VLOOKUP(D19,'[1]Tabelen Masters'!C$4:D104,2,FALSE)</f>
        <v>0.95</v>
      </c>
      <c r="D19" s="40">
        <v>26</v>
      </c>
      <c r="E19" s="23">
        <f>D19/25</f>
        <v>1.04</v>
      </c>
      <c r="F19" s="28">
        <v>109</v>
      </c>
      <c r="G19" s="25">
        <f>IF(F19&lt;=1,0,10)</f>
        <v>10</v>
      </c>
      <c r="H19" s="26">
        <v>26</v>
      </c>
      <c r="I19" s="32"/>
      <c r="J19" s="28">
        <f>_xlfn.XLOOKUP(B19,[2]Blad1!$C$2:$C$57,[2]Blad1!$Q$2:$Q$57)</f>
        <v>84</v>
      </c>
      <c r="K19" s="29">
        <f>IF(J19&lt;=1,0,10)</f>
        <v>10</v>
      </c>
      <c r="L19" s="30"/>
      <c r="M19" s="32"/>
      <c r="N19" s="31"/>
      <c r="O19" s="31">
        <f>IF(N19&lt;=1,0,10)</f>
        <v>0</v>
      </c>
      <c r="P19" s="32"/>
      <c r="Q19" s="30"/>
      <c r="R19" s="33"/>
      <c r="S19" s="31">
        <f>IF(R19&lt;=1,0,10)</f>
        <v>0</v>
      </c>
      <c r="T19" s="34"/>
      <c r="U19" s="34"/>
      <c r="V19" s="34"/>
      <c r="W19" s="35">
        <f>IF(V19&lt;=1,0,10)</f>
        <v>0</v>
      </c>
      <c r="X19" s="36"/>
      <c r="Y19" s="26"/>
      <c r="Z19" s="37">
        <f>F19+G19+H19+J19+K19+L19+N19+O19+R19+S19+V19+W19+X19</f>
        <v>239</v>
      </c>
    </row>
    <row r="20" spans="1:26" x14ac:dyDescent="0.25">
      <c r="A20" s="38">
        <v>13</v>
      </c>
      <c r="B20" s="47" t="s">
        <v>37</v>
      </c>
      <c r="C20" s="21">
        <f>VLOOKUP(D20,'[1]Tabelen Masters'!C$4:D92,2,FALSE)</f>
        <v>1.25</v>
      </c>
      <c r="D20" s="42">
        <v>33</v>
      </c>
      <c r="E20" s="23">
        <f>D20/25</f>
        <v>1.32</v>
      </c>
      <c r="F20" s="28">
        <v>75</v>
      </c>
      <c r="G20" s="25">
        <f>IF(F20&lt;=1,0,10)</f>
        <v>10</v>
      </c>
      <c r="H20" s="26"/>
      <c r="I20" s="27">
        <v>30</v>
      </c>
      <c r="J20" s="28">
        <f>_xlfn.XLOOKUP(B20,[2]Blad1!$C$2:$C$57,[2]Blad1!$Q$2:$Q$57)</f>
        <v>123</v>
      </c>
      <c r="K20" s="29">
        <f>IF(J20&lt;=1,0,10)</f>
        <v>10</v>
      </c>
      <c r="L20" s="30">
        <v>16</v>
      </c>
      <c r="M20" s="27">
        <v>35</v>
      </c>
      <c r="N20" s="31"/>
      <c r="O20" s="31">
        <f>IF(N20&lt;=1,0,10)</f>
        <v>0</v>
      </c>
      <c r="P20" s="32"/>
      <c r="Q20" s="30"/>
      <c r="R20" s="33"/>
      <c r="S20" s="31">
        <f>IF(R20&lt;=1,0,10)</f>
        <v>0</v>
      </c>
      <c r="T20" s="34"/>
      <c r="U20" s="34"/>
      <c r="V20" s="34"/>
      <c r="W20" s="35">
        <f>IF(V20&lt;=1,0,10)</f>
        <v>0</v>
      </c>
      <c r="X20" s="36"/>
      <c r="Y20" s="26"/>
      <c r="Z20" s="37">
        <f>F20+G20+H20+J20+K20+L20+N20+O20+R20+S20+V20+W20+X20</f>
        <v>234</v>
      </c>
    </row>
    <row r="21" spans="1:26" x14ac:dyDescent="0.25">
      <c r="A21" s="38">
        <v>14</v>
      </c>
      <c r="B21" s="51" t="s">
        <v>38</v>
      </c>
      <c r="C21" s="21">
        <f>VLOOKUP(D21,'[1]Tabelen Masters'!C$4:D337,2,FALSE)</f>
        <v>1.55</v>
      </c>
      <c r="D21" s="42">
        <v>40</v>
      </c>
      <c r="E21" s="23">
        <f>D21/25</f>
        <v>1.6</v>
      </c>
      <c r="F21" s="28">
        <v>102</v>
      </c>
      <c r="G21" s="25">
        <f>IF(F21&lt;=1,0,10)</f>
        <v>10</v>
      </c>
      <c r="H21" s="46">
        <v>24</v>
      </c>
      <c r="I21" s="32"/>
      <c r="J21" s="28">
        <f>_xlfn.XLOOKUP(B21,[2]Blad1!$C$2:$C$57,[2]Blad1!$Q$2:$Q$57)</f>
        <v>88</v>
      </c>
      <c r="K21" s="29">
        <f>IF(J21&lt;=1,0,10)</f>
        <v>10</v>
      </c>
      <c r="L21" s="44"/>
      <c r="M21" s="32"/>
      <c r="N21" s="31"/>
      <c r="O21" s="31">
        <f>IF(N21&lt;=1,0,10)</f>
        <v>0</v>
      </c>
      <c r="P21" s="32"/>
      <c r="Q21" s="30"/>
      <c r="R21" s="33"/>
      <c r="S21" s="31">
        <f>IF(R21&lt;=1,0,10)</f>
        <v>0</v>
      </c>
      <c r="T21" s="34"/>
      <c r="U21" s="34"/>
      <c r="V21" s="34"/>
      <c r="W21" s="35">
        <f>IF(V21&lt;=1,0,10)</f>
        <v>0</v>
      </c>
      <c r="X21" s="36"/>
      <c r="Y21" s="26"/>
      <c r="Z21" s="37">
        <f>F21+G21+H21+J21+K21+L21+N21+O21+R21+S21+V21+W21+X21</f>
        <v>234</v>
      </c>
    </row>
    <row r="22" spans="1:26" x14ac:dyDescent="0.25">
      <c r="A22" s="38">
        <v>15</v>
      </c>
      <c r="B22" s="39" t="s">
        <v>39</v>
      </c>
      <c r="C22" s="21">
        <f>VLOOKUP(D22,'[1]Tabelen Masters'!C$4:D88,2,FALSE)</f>
        <v>1.45</v>
      </c>
      <c r="D22" s="45">
        <v>38</v>
      </c>
      <c r="E22" s="23">
        <f>D22/25</f>
        <v>1.52</v>
      </c>
      <c r="F22" s="28">
        <v>117</v>
      </c>
      <c r="G22" s="25">
        <f>IF(F22&lt;=1,0,10)</f>
        <v>10</v>
      </c>
      <c r="H22" s="46">
        <v>28</v>
      </c>
      <c r="I22" s="32"/>
      <c r="J22" s="28">
        <f>_xlfn.XLOOKUP(B22,[2]Blad1!$C$2:$C$57,[2]Blad1!$Q$2:$Q$57)</f>
        <v>69</v>
      </c>
      <c r="K22" s="29">
        <f>IF(J22&lt;=1,0,10)</f>
        <v>10</v>
      </c>
      <c r="L22" s="30"/>
      <c r="M22" s="27">
        <v>35</v>
      </c>
      <c r="N22" s="31"/>
      <c r="O22" s="31">
        <f>IF(N22&lt;=1,0,10)</f>
        <v>0</v>
      </c>
      <c r="P22" s="32"/>
      <c r="Q22" s="30"/>
      <c r="R22" s="33"/>
      <c r="S22" s="31">
        <f>IF(R22&lt;=1,0,10)</f>
        <v>0</v>
      </c>
      <c r="T22" s="34"/>
      <c r="U22" s="34"/>
      <c r="V22" s="34"/>
      <c r="W22" s="35">
        <f>IF(V22&lt;=1,0,10)</f>
        <v>0</v>
      </c>
      <c r="X22" s="36"/>
      <c r="Y22" s="26"/>
      <c r="Z22" s="37">
        <f>F22+G22+H22+J22+K22+L22+N22+O22+R22+S22+V22+W22+X22</f>
        <v>234</v>
      </c>
    </row>
    <row r="23" spans="1:26" x14ac:dyDescent="0.25">
      <c r="A23" s="19">
        <v>16</v>
      </c>
      <c r="B23" s="39" t="s">
        <v>40</v>
      </c>
      <c r="C23" s="21">
        <f>VLOOKUP(D23,'[1]Tabelen Masters'!C$4:D149,2,FALSE)</f>
        <v>1.45</v>
      </c>
      <c r="D23" s="42">
        <v>38</v>
      </c>
      <c r="E23" s="23">
        <f>D23/25</f>
        <v>1.52</v>
      </c>
      <c r="F23" s="28">
        <v>98</v>
      </c>
      <c r="G23" s="25">
        <f>IF(F23&lt;=1,0,10)</f>
        <v>10</v>
      </c>
      <c r="H23" s="46"/>
      <c r="I23" s="32"/>
      <c r="J23" s="28">
        <f>_xlfn.XLOOKUP(B23,[2]Blad1!$C$2:$C$57,[2]Blad1!$Q$2:$Q$57)</f>
        <v>115</v>
      </c>
      <c r="K23" s="29">
        <f>IF(J23&lt;=1,0,10)</f>
        <v>10</v>
      </c>
      <c r="L23" s="30"/>
      <c r="M23" s="32"/>
      <c r="N23" s="31"/>
      <c r="O23" s="31">
        <f>IF(N23&lt;=1,0,10)</f>
        <v>0</v>
      </c>
      <c r="P23" s="32"/>
      <c r="Q23" s="30"/>
      <c r="R23" s="33"/>
      <c r="S23" s="31">
        <f>IF(R23&lt;=1,0,10)</f>
        <v>0</v>
      </c>
      <c r="T23" s="34"/>
      <c r="U23" s="34"/>
      <c r="V23" s="34"/>
      <c r="W23" s="35">
        <f>IF(V23&lt;=1,0,10)</f>
        <v>0</v>
      </c>
      <c r="X23" s="36"/>
      <c r="Y23" s="26"/>
      <c r="Z23" s="37">
        <f>F23+G23+H23+J23+K23+L23+N23+O23+R23+S23+V23+W23+X23</f>
        <v>233</v>
      </c>
    </row>
    <row r="24" spans="1:26" x14ac:dyDescent="0.25">
      <c r="A24" s="38">
        <v>17</v>
      </c>
      <c r="B24" s="39" t="s">
        <v>41</v>
      </c>
      <c r="C24" s="21">
        <f>VLOOKUP(D24,'[1]Tabelen Masters'!C$4:D93,2,FALSE)</f>
        <v>0.75</v>
      </c>
      <c r="D24" s="40">
        <v>23</v>
      </c>
      <c r="E24" s="23">
        <f>D24/25</f>
        <v>0.92</v>
      </c>
      <c r="F24" s="28">
        <v>121</v>
      </c>
      <c r="G24" s="25">
        <f>IF(F24&lt;=1,0,10)</f>
        <v>10</v>
      </c>
      <c r="H24" s="46"/>
      <c r="I24" s="27">
        <v>25</v>
      </c>
      <c r="J24" s="28">
        <f>_xlfn.XLOOKUP(B24,[2]Blad1!$C$2:$C$57,[2]Blad1!$Q$2:$Q$57)</f>
        <v>92</v>
      </c>
      <c r="K24" s="29">
        <f>IF(J24&lt;=1,0,10)</f>
        <v>10</v>
      </c>
      <c r="L24" s="30"/>
      <c r="M24" s="32"/>
      <c r="N24" s="31"/>
      <c r="O24" s="31">
        <f>IF(N24&lt;=1,0,10)</f>
        <v>0</v>
      </c>
      <c r="P24" s="32"/>
      <c r="Q24" s="30"/>
      <c r="R24" s="33"/>
      <c r="S24" s="31">
        <f>IF(R24&lt;=1,0,10)</f>
        <v>0</v>
      </c>
      <c r="T24" s="34"/>
      <c r="U24" s="34"/>
      <c r="V24" s="34"/>
      <c r="W24" s="35">
        <f>IF(V24&lt;=1,0,10)</f>
        <v>0</v>
      </c>
      <c r="X24" s="36"/>
      <c r="Y24" s="26"/>
      <c r="Z24" s="37">
        <f>F24+G24+H24+J24+K24+L24+N24+O24+R24+S24+V24+W24+X24</f>
        <v>233</v>
      </c>
    </row>
    <row r="25" spans="1:26" x14ac:dyDescent="0.25">
      <c r="A25" s="38">
        <v>18</v>
      </c>
      <c r="B25" s="39" t="s">
        <v>42</v>
      </c>
      <c r="C25" s="21">
        <f>VLOOKUP(D25,'[1]Tabelen Masters'!C$4:D129,2,FALSE)</f>
        <v>1.1499999999999999</v>
      </c>
      <c r="D25" s="42">
        <v>30</v>
      </c>
      <c r="E25" s="23">
        <f>D25/25</f>
        <v>1.2</v>
      </c>
      <c r="F25" s="28">
        <v>131</v>
      </c>
      <c r="G25" s="25">
        <f>IF(F25&lt;=1,0,10)</f>
        <v>10</v>
      </c>
      <c r="H25" s="46">
        <v>12</v>
      </c>
      <c r="I25" s="27">
        <v>33</v>
      </c>
      <c r="J25" s="28">
        <f>_xlfn.XLOOKUP(B25,[2]Blad1!$C$2:$C$57,[2]Blad1!$Q$2:$Q$57)</f>
        <v>68</v>
      </c>
      <c r="K25" s="29">
        <f>IF(J25&lt;=1,0,10)</f>
        <v>10</v>
      </c>
      <c r="L25" s="30"/>
      <c r="M25" s="27">
        <v>28</v>
      </c>
      <c r="N25" s="31"/>
      <c r="O25" s="31">
        <f>IF(N25&lt;=1,0,10)</f>
        <v>0</v>
      </c>
      <c r="P25" s="32"/>
      <c r="Q25" s="30"/>
      <c r="R25" s="33"/>
      <c r="S25" s="31">
        <f>IF(R25&lt;=1,0,10)</f>
        <v>0</v>
      </c>
      <c r="T25" s="34"/>
      <c r="U25" s="34"/>
      <c r="V25" s="34"/>
      <c r="W25" s="35">
        <f>IF(V25&lt;=1,0,10)</f>
        <v>0</v>
      </c>
      <c r="X25" s="36"/>
      <c r="Y25" s="26"/>
      <c r="Z25" s="37">
        <f>F25+G25+H25+J25+K25+L25+N25+O25+R25+S25+V25+W25+X25</f>
        <v>231</v>
      </c>
    </row>
    <row r="26" spans="1:26" x14ac:dyDescent="0.25">
      <c r="A26" s="38">
        <v>19</v>
      </c>
      <c r="B26" s="39" t="s">
        <v>43</v>
      </c>
      <c r="C26" s="21">
        <f>VLOOKUP(D26,'[1]Tabelen Masters'!C$4:D87,2,FALSE)</f>
        <v>1.05</v>
      </c>
      <c r="D26" s="42">
        <v>28</v>
      </c>
      <c r="E26" s="23">
        <f>D26/25</f>
        <v>1.1200000000000001</v>
      </c>
      <c r="F26" s="28">
        <v>114</v>
      </c>
      <c r="G26" s="25">
        <f>IF(F26&lt;=1,0,10)</f>
        <v>10</v>
      </c>
      <c r="H26" s="26"/>
      <c r="I26" s="32"/>
      <c r="J26" s="28">
        <f>_xlfn.XLOOKUP(B26,[2]Blad1!$C$2:$C$57,[2]Blad1!$Q$2:$Q$57)</f>
        <v>94</v>
      </c>
      <c r="K26" s="29">
        <f>IF(J26&lt;=1,0,10)</f>
        <v>10</v>
      </c>
      <c r="L26" s="30"/>
      <c r="M26" s="32"/>
      <c r="N26" s="31"/>
      <c r="O26" s="31">
        <f>IF(N26&lt;=1,0,10)</f>
        <v>0</v>
      </c>
      <c r="P26" s="32"/>
      <c r="Q26" s="30"/>
      <c r="R26" s="33"/>
      <c r="S26" s="31">
        <f>IF(R26&lt;=1,0,10)</f>
        <v>0</v>
      </c>
      <c r="T26" s="34"/>
      <c r="U26" s="34"/>
      <c r="V26" s="34"/>
      <c r="W26" s="35">
        <f>IF(V26&lt;=1,0,10)</f>
        <v>0</v>
      </c>
      <c r="X26" s="36"/>
      <c r="Y26" s="26"/>
      <c r="Z26" s="37">
        <f>F26+G26+H26+J26+K26+L26+N26+O26+R26+S26+V26+W26+X26</f>
        <v>228</v>
      </c>
    </row>
    <row r="27" spans="1:26" x14ac:dyDescent="0.25">
      <c r="A27" s="38">
        <v>20</v>
      </c>
      <c r="B27" s="39" t="s">
        <v>44</v>
      </c>
      <c r="C27" s="21">
        <f>VLOOKUP(D27,'[1]Tabelen Masters'!C$4:D86,2,FALSE)</f>
        <v>1.35</v>
      </c>
      <c r="D27" s="42">
        <v>35</v>
      </c>
      <c r="E27" s="23">
        <f>D27/25</f>
        <v>1.4</v>
      </c>
      <c r="F27" s="28">
        <v>112</v>
      </c>
      <c r="G27" s="25">
        <f>IF(F27&lt;=1,0,10)</f>
        <v>10</v>
      </c>
      <c r="H27" s="26">
        <v>10</v>
      </c>
      <c r="I27" s="32"/>
      <c r="J27" s="28">
        <f>_xlfn.XLOOKUP(B27,[2]Blad1!$C$2:$C$57,[2]Blad1!$Q$2:$Q$57)</f>
        <v>85</v>
      </c>
      <c r="K27" s="29">
        <f>IF(J27&lt;=1,0,10)</f>
        <v>10</v>
      </c>
      <c r="L27" s="30"/>
      <c r="M27" s="32"/>
      <c r="N27" s="31"/>
      <c r="O27" s="31">
        <f>IF(N27&lt;=1,0,10)</f>
        <v>0</v>
      </c>
      <c r="P27" s="32"/>
      <c r="Q27" s="30"/>
      <c r="R27" s="33"/>
      <c r="S27" s="31">
        <f>IF(R27&lt;=1,0,10)</f>
        <v>0</v>
      </c>
      <c r="T27" s="34"/>
      <c r="U27" s="34"/>
      <c r="V27" s="34"/>
      <c r="W27" s="35">
        <f>IF(V27&lt;=1,0,10)</f>
        <v>0</v>
      </c>
      <c r="X27" s="36"/>
      <c r="Y27" s="26"/>
      <c r="Z27" s="37">
        <f>F27+G27+H27+J27+K27+L27+N27+O27+R27+S27+V27+W27+X27</f>
        <v>227</v>
      </c>
    </row>
    <row r="28" spans="1:26" x14ac:dyDescent="0.25">
      <c r="A28" s="19">
        <v>21</v>
      </c>
      <c r="B28" s="39" t="s">
        <v>45</v>
      </c>
      <c r="C28" s="21">
        <f>VLOOKUP(D28,'[1]Tabelen Masters'!C$4:D222,2,FALSE)</f>
        <v>0.85</v>
      </c>
      <c r="D28" s="42">
        <v>25</v>
      </c>
      <c r="E28" s="23">
        <f>D28/25</f>
        <v>1</v>
      </c>
      <c r="F28" s="28">
        <v>56</v>
      </c>
      <c r="G28" s="25">
        <f>IF(F28&lt;=1,0,10)</f>
        <v>10</v>
      </c>
      <c r="H28" s="26"/>
      <c r="I28" s="27">
        <v>22</v>
      </c>
      <c r="J28" s="28">
        <f>_xlfn.XLOOKUP(B28,[2]Blad1!$C$2:$C$57,[2]Blad1!$Q$2:$Q$57)</f>
        <v>120</v>
      </c>
      <c r="K28" s="29">
        <f>IF(J28&lt;=1,0,10)</f>
        <v>10</v>
      </c>
      <c r="L28" s="49">
        <v>30</v>
      </c>
      <c r="M28" s="27">
        <v>28</v>
      </c>
      <c r="N28" s="31"/>
      <c r="O28" s="31">
        <f>IF(N28&lt;=1,0,10)</f>
        <v>0</v>
      </c>
      <c r="P28" s="32"/>
      <c r="Q28" s="30"/>
      <c r="R28" s="33"/>
      <c r="S28" s="31">
        <f>IF(R28&lt;=1,0,10)</f>
        <v>0</v>
      </c>
      <c r="T28" s="34"/>
      <c r="U28" s="34"/>
      <c r="V28" s="34"/>
      <c r="W28" s="35">
        <f>IF(V28&lt;=1,0,10)</f>
        <v>0</v>
      </c>
      <c r="X28" s="36"/>
      <c r="Y28" s="26"/>
      <c r="Z28" s="37">
        <f>F28+G28+H28+J28+K28+L28+N28+O28+R28+S28+V28+W28+X28</f>
        <v>226</v>
      </c>
    </row>
    <row r="29" spans="1:26" x14ac:dyDescent="0.25">
      <c r="A29" s="38">
        <v>22</v>
      </c>
      <c r="B29" s="39" t="s">
        <v>46</v>
      </c>
      <c r="C29" s="21">
        <f>VLOOKUP(D29,'[1]Tabelen Masters'!C$4:D337,2,FALSE)</f>
        <v>0.42</v>
      </c>
      <c r="D29" s="42">
        <v>17</v>
      </c>
      <c r="E29" s="23">
        <f>D29/25</f>
        <v>0.68</v>
      </c>
      <c r="F29" s="28">
        <v>94</v>
      </c>
      <c r="G29" s="25">
        <f>IF(F29&lt;=1,0,10)</f>
        <v>10</v>
      </c>
      <c r="H29" s="26"/>
      <c r="I29" s="32"/>
      <c r="J29" s="28">
        <f>_xlfn.XLOOKUP(B29,[2]Blad1!$C$2:$C$57,[2]Blad1!$Q$2:$Q$57)</f>
        <v>111</v>
      </c>
      <c r="K29" s="29">
        <f>IF(J29&lt;=1,0,10)</f>
        <v>10</v>
      </c>
      <c r="L29" s="30"/>
      <c r="M29" s="32"/>
      <c r="N29" s="31"/>
      <c r="O29" s="31">
        <f>IF(N29&lt;=1,0,10)</f>
        <v>0</v>
      </c>
      <c r="P29" s="32"/>
      <c r="Q29" s="30"/>
      <c r="R29" s="33"/>
      <c r="S29" s="31">
        <f>IF(R29&lt;=1,0,10)</f>
        <v>0</v>
      </c>
      <c r="T29" s="34"/>
      <c r="U29" s="34"/>
      <c r="V29" s="34"/>
      <c r="W29" s="35">
        <f>IF(V29&lt;=1,0,10)</f>
        <v>0</v>
      </c>
      <c r="X29" s="36"/>
      <c r="Y29" s="26"/>
      <c r="Z29" s="37">
        <f>F29+G29+H29+J29+K29+L29+N29+O29+R29+S29+V29+W29+X29</f>
        <v>225</v>
      </c>
    </row>
    <row r="30" spans="1:26" x14ac:dyDescent="0.25">
      <c r="A30" s="38">
        <v>23</v>
      </c>
      <c r="B30" s="39" t="s">
        <v>47</v>
      </c>
      <c r="C30" s="21">
        <f>VLOOKUP(D30,'[1]Tabelen Masters'!C$4:D115,2,FALSE)</f>
        <v>1.45</v>
      </c>
      <c r="D30" s="42">
        <v>38</v>
      </c>
      <c r="E30" s="23">
        <f>D30/25</f>
        <v>1.52</v>
      </c>
      <c r="F30" s="28">
        <v>110</v>
      </c>
      <c r="G30" s="25">
        <f>IF(F30&lt;=1,0,10)</f>
        <v>10</v>
      </c>
      <c r="H30" s="46"/>
      <c r="I30" s="32"/>
      <c r="J30" s="28">
        <f>_xlfn.XLOOKUP(B30,[2]Blad1!$C$2:$C$57,[2]Blad1!$Q$2:$Q$57)</f>
        <v>86</v>
      </c>
      <c r="K30" s="29">
        <f>IF(J30&lt;=1,0,10)</f>
        <v>10</v>
      </c>
      <c r="L30" s="30"/>
      <c r="M30" s="32"/>
      <c r="N30" s="31"/>
      <c r="O30" s="31">
        <f>IF(N30&lt;=1,0,10)</f>
        <v>0</v>
      </c>
      <c r="P30" s="32"/>
      <c r="Q30" s="30"/>
      <c r="R30" s="33"/>
      <c r="S30" s="31">
        <f>IF(R30&lt;=1,0,10)</f>
        <v>0</v>
      </c>
      <c r="T30" s="34"/>
      <c r="U30" s="34"/>
      <c r="V30" s="34"/>
      <c r="W30" s="35">
        <f>IF(V30&lt;=1,0,10)</f>
        <v>0</v>
      </c>
      <c r="X30" s="36"/>
      <c r="Y30" s="26"/>
      <c r="Z30" s="37">
        <f>F30+G30+H30+J30+K30+L30+N30+O30+R30+S30+V30+W30+X30</f>
        <v>216</v>
      </c>
    </row>
    <row r="31" spans="1:26" x14ac:dyDescent="0.25">
      <c r="A31" s="38">
        <v>24</v>
      </c>
      <c r="B31" s="39" t="s">
        <v>48</v>
      </c>
      <c r="C31" s="21">
        <f>VLOOKUP(D31,'[1]Tabelen Masters'!C$4:D89,2,FALSE)</f>
        <v>1.1499999999999999</v>
      </c>
      <c r="D31" s="42">
        <v>30</v>
      </c>
      <c r="E31" s="23">
        <f>D31/25</f>
        <v>1.2</v>
      </c>
      <c r="F31" s="28">
        <v>90</v>
      </c>
      <c r="G31" s="25">
        <f>IF(F31&lt;=1,0,10)</f>
        <v>10</v>
      </c>
      <c r="H31" s="46"/>
      <c r="I31" s="32"/>
      <c r="J31" s="28">
        <f>_xlfn.XLOOKUP(B31,[2]Blad1!$C$2:$C$57,[2]Blad1!$Q$2:$Q$57)</f>
        <v>105</v>
      </c>
      <c r="K31" s="29">
        <f>IF(J31&lt;=1,0,10)</f>
        <v>10</v>
      </c>
      <c r="L31" s="30"/>
      <c r="M31" s="32"/>
      <c r="N31" s="31"/>
      <c r="O31" s="31">
        <f>IF(N31&lt;=1,0,10)</f>
        <v>0</v>
      </c>
      <c r="P31" s="32"/>
      <c r="Q31" s="30"/>
      <c r="R31" s="33"/>
      <c r="S31" s="31">
        <f>IF(R31&lt;=1,0,10)</f>
        <v>0</v>
      </c>
      <c r="T31" s="34"/>
      <c r="U31" s="34"/>
      <c r="V31" s="34"/>
      <c r="W31" s="35">
        <f>IF(V31&lt;=1,0,10)</f>
        <v>0</v>
      </c>
      <c r="X31" s="36"/>
      <c r="Y31" s="26"/>
      <c r="Z31" s="37">
        <f>F31+G31+H31+J31+K31+L31+N31+O31+R31+S31+V31+W31+X31</f>
        <v>215</v>
      </c>
    </row>
    <row r="32" spans="1:26" x14ac:dyDescent="0.25">
      <c r="A32" s="38">
        <v>25</v>
      </c>
      <c r="B32" s="39" t="s">
        <v>49</v>
      </c>
      <c r="C32" s="21">
        <v>0.85</v>
      </c>
      <c r="D32" s="42">
        <v>25</v>
      </c>
      <c r="E32" s="23">
        <f>D32/25</f>
        <v>1</v>
      </c>
      <c r="F32" s="28">
        <v>60</v>
      </c>
      <c r="G32" s="25">
        <f>IF(F32&lt;=1,0,10)</f>
        <v>10</v>
      </c>
      <c r="H32" s="46"/>
      <c r="I32" s="27">
        <v>22</v>
      </c>
      <c r="J32" s="28">
        <f>_xlfn.XLOOKUP(B32,[2]Blad1!$C$2:$C$57,[2]Blad1!$Q$2:$Q$57)</f>
        <v>108</v>
      </c>
      <c r="K32" s="29">
        <f>IF(J32&lt;=1,0,10)</f>
        <v>10</v>
      </c>
      <c r="L32" s="44">
        <v>22</v>
      </c>
      <c r="M32" s="32"/>
      <c r="N32" s="31"/>
      <c r="O32" s="31">
        <f>IF(N32&lt;=1,0,10)</f>
        <v>0</v>
      </c>
      <c r="P32" s="32"/>
      <c r="Q32" s="30"/>
      <c r="R32" s="33"/>
      <c r="S32" s="31">
        <f>IF(R32&lt;=1,0,10)</f>
        <v>0</v>
      </c>
      <c r="T32" s="34"/>
      <c r="U32" s="34"/>
      <c r="V32" s="34"/>
      <c r="W32" s="35">
        <f>IF(V32&lt;=1,0,10)</f>
        <v>0</v>
      </c>
      <c r="X32" s="36"/>
      <c r="Y32" s="26"/>
      <c r="Z32" s="37">
        <f>F32+G32+H32+J32+K32+L32+N32+O32+R32+S32+V32+W32+X32</f>
        <v>210</v>
      </c>
    </row>
    <row r="33" spans="1:26" x14ac:dyDescent="0.25">
      <c r="A33" s="19">
        <v>26</v>
      </c>
      <c r="B33" s="39" t="s">
        <v>50</v>
      </c>
      <c r="C33" s="21">
        <f>VLOOKUP(D33,'[1]Tabelen Masters'!C$4:D126,2,FALSE)</f>
        <v>0.32</v>
      </c>
      <c r="D33" s="40">
        <v>14</v>
      </c>
      <c r="E33" s="23">
        <f>D33/25</f>
        <v>0.56000000000000005</v>
      </c>
      <c r="F33" s="28">
        <v>82</v>
      </c>
      <c r="G33" s="25">
        <f>IF(F33&lt;=1,0,10)</f>
        <v>10</v>
      </c>
      <c r="H33" s="46"/>
      <c r="I33" s="32"/>
      <c r="J33" s="28">
        <f>_xlfn.XLOOKUP(B33,[2]Blad1!$C$2:$C$57,[2]Blad1!$Q$2:$Q$57)</f>
        <v>103</v>
      </c>
      <c r="K33" s="29">
        <f>IF(J33&lt;=1,0,10)</f>
        <v>10</v>
      </c>
      <c r="L33" s="30"/>
      <c r="M33" s="32"/>
      <c r="N33" s="31"/>
      <c r="O33" s="31">
        <f>IF(N33&lt;=1,0,10)</f>
        <v>0</v>
      </c>
      <c r="P33" s="32"/>
      <c r="Q33" s="30"/>
      <c r="R33" s="33"/>
      <c r="S33" s="31">
        <f>IF(R33&lt;=1,0,10)</f>
        <v>0</v>
      </c>
      <c r="T33" s="34"/>
      <c r="U33" s="34"/>
      <c r="V33" s="34"/>
      <c r="W33" s="35">
        <f>IF(V33&lt;=1,0,10)</f>
        <v>0</v>
      </c>
      <c r="X33" s="36"/>
      <c r="Y33" s="26"/>
      <c r="Z33" s="37">
        <f>F33+G33+H33+J33+K33+L33+N33+O33+R33+S33+V33+W33+X33</f>
        <v>205</v>
      </c>
    </row>
    <row r="34" spans="1:26" x14ac:dyDescent="0.25">
      <c r="A34" s="38">
        <v>27</v>
      </c>
      <c r="B34" s="39" t="s">
        <v>51</v>
      </c>
      <c r="C34" s="21">
        <f>VLOOKUP(D34,'[1]Tabelen Masters'!C$4:D182,2,FALSE)</f>
        <v>1.1499999999999999</v>
      </c>
      <c r="D34" s="42">
        <v>30</v>
      </c>
      <c r="E34" s="23">
        <f>D34/25</f>
        <v>1.2</v>
      </c>
      <c r="F34" s="28">
        <v>86</v>
      </c>
      <c r="G34" s="25">
        <f>IF(F34&lt;=1,0,10)</f>
        <v>10</v>
      </c>
      <c r="H34" s="26"/>
      <c r="I34" s="32"/>
      <c r="J34" s="28">
        <f>_xlfn.XLOOKUP(B34,[2]Blad1!$C$2:$C$57,[2]Blad1!$Q$2:$Q$57)</f>
        <v>96</v>
      </c>
      <c r="K34" s="29">
        <f>IF(J34&lt;=1,0,10)</f>
        <v>10</v>
      </c>
      <c r="L34" s="30"/>
      <c r="M34" s="32"/>
      <c r="N34" s="31"/>
      <c r="O34" s="31">
        <f>IF(N34&lt;=1,0,10)</f>
        <v>0</v>
      </c>
      <c r="P34" s="32"/>
      <c r="Q34" s="30"/>
      <c r="R34" s="33"/>
      <c r="S34" s="31">
        <f>IF(R34&lt;=1,0,10)</f>
        <v>0</v>
      </c>
      <c r="T34" s="34"/>
      <c r="U34" s="34"/>
      <c r="V34" s="34"/>
      <c r="W34" s="35">
        <f>IF(V34&lt;=1,0,10)</f>
        <v>0</v>
      </c>
      <c r="X34" s="36"/>
      <c r="Y34" s="26"/>
      <c r="Z34" s="37">
        <f>F34+G34+H34+J34+K34+L34+N34+O34+R34+S34+V34+W34+X34</f>
        <v>202</v>
      </c>
    </row>
    <row r="35" spans="1:26" x14ac:dyDescent="0.25">
      <c r="A35" s="38">
        <v>28</v>
      </c>
      <c r="B35" s="39" t="s">
        <v>52</v>
      </c>
      <c r="C35" s="21">
        <f>VLOOKUP(D35,'[1]Tabelen Masters'!C$4:D132,2,FALSE)</f>
        <v>1.35</v>
      </c>
      <c r="D35" s="42">
        <v>35</v>
      </c>
      <c r="E35" s="23">
        <f>D35/25</f>
        <v>1.4</v>
      </c>
      <c r="F35" s="28">
        <v>91</v>
      </c>
      <c r="G35" s="25">
        <f>IF(F35&lt;=1,0,10)</f>
        <v>10</v>
      </c>
      <c r="H35" s="46"/>
      <c r="I35" s="32"/>
      <c r="J35" s="28">
        <f>_xlfn.XLOOKUP(B35,[2]Blad1!$C$2:$C$57,[2]Blad1!$Q$2:$Q$57)</f>
        <v>91</v>
      </c>
      <c r="K35" s="29">
        <f>IF(J35&lt;=1,0,10)</f>
        <v>10</v>
      </c>
      <c r="L35" s="30"/>
      <c r="M35" s="32"/>
      <c r="N35" s="31"/>
      <c r="O35" s="31">
        <f>IF(N35&lt;=1,0,10)</f>
        <v>0</v>
      </c>
      <c r="P35" s="32"/>
      <c r="Q35" s="30"/>
      <c r="R35" s="33"/>
      <c r="S35" s="31">
        <f>IF(R35&lt;=1,0,10)</f>
        <v>0</v>
      </c>
      <c r="T35" s="34"/>
      <c r="U35" s="34"/>
      <c r="V35" s="34"/>
      <c r="W35" s="35">
        <f>IF(V35&lt;=1,0,10)</f>
        <v>0</v>
      </c>
      <c r="X35" s="36"/>
      <c r="Y35" s="26"/>
      <c r="Z35" s="37">
        <f>F35+G35+H35+J35+K35+L35+N35+O35+R35+S35+V35+W35+X35</f>
        <v>202</v>
      </c>
    </row>
    <row r="36" spans="1:26" x14ac:dyDescent="0.25">
      <c r="A36" s="38">
        <v>29</v>
      </c>
      <c r="B36" s="39" t="s">
        <v>53</v>
      </c>
      <c r="C36" s="21">
        <f>VLOOKUP(D36,'[1]Tabelen Masters'!C$4:D124,2,FALSE)</f>
        <v>1.25</v>
      </c>
      <c r="D36" s="40">
        <v>33</v>
      </c>
      <c r="E36" s="23">
        <f>D36/25</f>
        <v>1.32</v>
      </c>
      <c r="F36" s="28">
        <v>87</v>
      </c>
      <c r="G36" s="25">
        <f>IF(F36&lt;=1,0,10)</f>
        <v>10</v>
      </c>
      <c r="H36" s="46"/>
      <c r="I36" s="32"/>
      <c r="J36" s="28">
        <f>_xlfn.XLOOKUP(B36,[2]Blad1!$C$2:$C$57,[2]Blad1!$Q$2:$Q$57)</f>
        <v>87</v>
      </c>
      <c r="K36" s="29">
        <f>IF(J36&lt;=1,0,10)</f>
        <v>10</v>
      </c>
      <c r="L36" s="30"/>
      <c r="M36" s="32"/>
      <c r="N36" s="31"/>
      <c r="O36" s="31">
        <f>IF(N36&lt;=1,0,10)</f>
        <v>0</v>
      </c>
      <c r="P36" s="32"/>
      <c r="Q36" s="30"/>
      <c r="R36" s="33"/>
      <c r="S36" s="31">
        <f>IF(R36&lt;=1,0,10)</f>
        <v>0</v>
      </c>
      <c r="T36" s="34"/>
      <c r="U36" s="34"/>
      <c r="V36" s="34"/>
      <c r="W36" s="35">
        <f>IF(V36&lt;=1,0,10)</f>
        <v>0</v>
      </c>
      <c r="X36" s="36"/>
      <c r="Y36" s="26"/>
      <c r="Z36" s="37">
        <f>F36+G36+H36+J36+K36+L36+N36+O36+R36+S36+V36+W36+X36</f>
        <v>194</v>
      </c>
    </row>
    <row r="37" spans="1:26" x14ac:dyDescent="0.25">
      <c r="A37" s="38">
        <v>30</v>
      </c>
      <c r="B37" s="39" t="s">
        <v>54</v>
      </c>
      <c r="C37" s="21">
        <f>VLOOKUP(D37,'[1]Tabelen Masters'!C$4:D94,2,FALSE)</f>
        <v>0.75</v>
      </c>
      <c r="D37" s="42">
        <v>23</v>
      </c>
      <c r="E37" s="23">
        <f>D37/25</f>
        <v>0.92</v>
      </c>
      <c r="F37" s="28">
        <v>97</v>
      </c>
      <c r="G37" s="25">
        <f>IF(F37&lt;=1,0,10)</f>
        <v>10</v>
      </c>
      <c r="H37" s="26"/>
      <c r="I37" s="32"/>
      <c r="J37" s="28">
        <f>_xlfn.XLOOKUP(B37,[2]Blad1!$C$2:$C$57,[2]Blad1!$Q$2:$Q$57)</f>
        <v>76</v>
      </c>
      <c r="K37" s="29">
        <f>IF(J37&lt;=1,0,10)</f>
        <v>10</v>
      </c>
      <c r="L37" s="30"/>
      <c r="M37" s="27">
        <v>22</v>
      </c>
      <c r="N37" s="31"/>
      <c r="O37" s="31">
        <f>IF(N37&lt;=1,0,10)</f>
        <v>0</v>
      </c>
      <c r="P37" s="32"/>
      <c r="Q37" s="30"/>
      <c r="R37" s="33"/>
      <c r="S37" s="31">
        <f>IF(R37&lt;=1,0,10)</f>
        <v>0</v>
      </c>
      <c r="T37" s="34"/>
      <c r="U37" s="34"/>
      <c r="V37" s="34"/>
      <c r="W37" s="35">
        <f>IF(V37&lt;=1,0,10)</f>
        <v>0</v>
      </c>
      <c r="X37" s="36"/>
      <c r="Y37" s="26"/>
      <c r="Z37" s="37">
        <f>F37+G37+H37+J37+K37+L37+N37+O37+R37+S37+V37+W37+X37</f>
        <v>193</v>
      </c>
    </row>
    <row r="38" spans="1:26" x14ac:dyDescent="0.25">
      <c r="A38" s="19">
        <v>31</v>
      </c>
      <c r="B38" s="51" t="s">
        <v>55</v>
      </c>
      <c r="C38" s="21">
        <f>VLOOKUP(D38,'[1]Tabelen Masters'!C$4:D125,2,FALSE)</f>
        <v>0.85</v>
      </c>
      <c r="D38" s="45">
        <v>25</v>
      </c>
      <c r="E38" s="23">
        <f>D38/25</f>
        <v>1</v>
      </c>
      <c r="F38" s="28">
        <v>100</v>
      </c>
      <c r="G38" s="25">
        <f>IF(F38&lt;=1,0,10)</f>
        <v>10</v>
      </c>
      <c r="H38" s="46"/>
      <c r="I38" s="32"/>
      <c r="J38" s="28">
        <f>_xlfn.XLOOKUP(B38,[2]Blad1!$C$2:$C$57,[2]Blad1!$Q$2:$Q$57)</f>
        <v>70</v>
      </c>
      <c r="K38" s="29">
        <f>IF(J38&lt;=1,0,10)</f>
        <v>10</v>
      </c>
      <c r="L38" s="30"/>
      <c r="M38" s="27">
        <v>23</v>
      </c>
      <c r="N38" s="31"/>
      <c r="O38" s="31">
        <f>IF(N38&lt;=1,0,10)</f>
        <v>0</v>
      </c>
      <c r="P38" s="32"/>
      <c r="Q38" s="30"/>
      <c r="R38" s="33"/>
      <c r="S38" s="31">
        <f>IF(R38&lt;=1,0,10)</f>
        <v>0</v>
      </c>
      <c r="T38" s="34"/>
      <c r="U38" s="34"/>
      <c r="V38" s="34"/>
      <c r="W38" s="35">
        <f>IF(V38&lt;=1,0,10)</f>
        <v>0</v>
      </c>
      <c r="X38" s="36"/>
      <c r="Y38" s="26"/>
      <c r="Z38" s="37">
        <f>F38+G38+H38+J38+K38+L38+N38+O38+R38+S38+V38+W38+X38</f>
        <v>190</v>
      </c>
    </row>
    <row r="39" spans="1:26" x14ac:dyDescent="0.25">
      <c r="A39" s="38">
        <v>32</v>
      </c>
      <c r="B39" s="39" t="s">
        <v>56</v>
      </c>
      <c r="C39" s="21">
        <f>VLOOKUP(D39,'[1]Tabelen Masters'!C$4:D111,2,FALSE)</f>
        <v>1.1499999999999999</v>
      </c>
      <c r="D39" s="40">
        <v>30</v>
      </c>
      <c r="E39" s="23">
        <f>D39/25</f>
        <v>1.2</v>
      </c>
      <c r="F39" s="28">
        <v>85</v>
      </c>
      <c r="G39" s="25">
        <f>IF(F39&lt;=1,0,10)</f>
        <v>10</v>
      </c>
      <c r="H39" s="46"/>
      <c r="I39" s="32"/>
      <c r="J39" s="28">
        <f>_xlfn.XLOOKUP(B39,[2]Blad1!$C$2:$C$57,[2]Blad1!$Q$2:$Q$57)</f>
        <v>81</v>
      </c>
      <c r="K39" s="29">
        <f>IF(J39&lt;=1,0,10)</f>
        <v>10</v>
      </c>
      <c r="L39" s="30"/>
      <c r="M39" s="32"/>
      <c r="N39" s="31"/>
      <c r="O39" s="31">
        <f>IF(N39&lt;=1,0,10)</f>
        <v>0</v>
      </c>
      <c r="P39" s="32"/>
      <c r="Q39" s="30"/>
      <c r="R39" s="33"/>
      <c r="S39" s="31">
        <f>IF(R39&lt;=1,0,10)</f>
        <v>0</v>
      </c>
      <c r="T39" s="34"/>
      <c r="U39" s="34"/>
      <c r="V39" s="34"/>
      <c r="W39" s="35">
        <f>IF(V39&lt;=1,0,10)</f>
        <v>0</v>
      </c>
      <c r="X39" s="36"/>
      <c r="Y39" s="26"/>
      <c r="Z39" s="37">
        <f>F39+G39+H39+J39+K39+L39+N39+O39+R39+S39+V39+W39+X39</f>
        <v>186</v>
      </c>
    </row>
    <row r="40" spans="1:26" x14ac:dyDescent="0.25">
      <c r="A40" s="38">
        <v>33</v>
      </c>
      <c r="B40" s="39" t="s">
        <v>57</v>
      </c>
      <c r="C40" s="21">
        <f>VLOOKUP(D40,'[1]Tabelen Masters'!C$4:D127,2,FALSE)</f>
        <v>1.05</v>
      </c>
      <c r="D40" s="42">
        <v>28</v>
      </c>
      <c r="E40" s="23">
        <f>D40/25</f>
        <v>1.1200000000000001</v>
      </c>
      <c r="F40" s="28">
        <v>62</v>
      </c>
      <c r="G40" s="25">
        <f>IF(F40&lt;=1,0,10)</f>
        <v>10</v>
      </c>
      <c r="H40" s="46"/>
      <c r="I40" s="27">
        <v>26</v>
      </c>
      <c r="J40" s="28">
        <f>_xlfn.XLOOKUP(B40,[2]Blad1!$C$2:$C$57,[2]Blad1!$Q$2:$Q$57)</f>
        <v>98</v>
      </c>
      <c r="K40" s="29">
        <f>IF(J40&lt;=1,0,10)</f>
        <v>10</v>
      </c>
      <c r="L40" s="30"/>
      <c r="M40" s="32"/>
      <c r="N40" s="31"/>
      <c r="O40" s="31">
        <f>IF(N40&lt;=1,0,10)</f>
        <v>0</v>
      </c>
      <c r="P40" s="32"/>
      <c r="Q40" s="30"/>
      <c r="R40" s="33"/>
      <c r="S40" s="31">
        <f>IF(R40&lt;=1,0,10)</f>
        <v>0</v>
      </c>
      <c r="T40" s="34"/>
      <c r="U40" s="34"/>
      <c r="V40" s="34"/>
      <c r="W40" s="35">
        <f>IF(V40&lt;=1,0,10)</f>
        <v>0</v>
      </c>
      <c r="X40" s="36"/>
      <c r="Y40" s="26"/>
      <c r="Z40" s="37">
        <f>F40+G40+H40+J40+K40+L40+N40+O40+R40+S40+V40+W40+X40</f>
        <v>180</v>
      </c>
    </row>
    <row r="41" spans="1:26" x14ac:dyDescent="0.25">
      <c r="A41" s="38">
        <v>34</v>
      </c>
      <c r="B41" s="39" t="s">
        <v>58</v>
      </c>
      <c r="C41" s="21">
        <f>VLOOKUP(D41,'[1]Tabelen Masters'!C$4:D97,2,FALSE)</f>
        <v>0.85</v>
      </c>
      <c r="D41" s="40">
        <v>25</v>
      </c>
      <c r="E41" s="23">
        <f>D41/25</f>
        <v>1</v>
      </c>
      <c r="F41" s="28">
        <v>78</v>
      </c>
      <c r="G41" s="25">
        <f>IF(F41&lt;=1,0,10)</f>
        <v>10</v>
      </c>
      <c r="H41" s="26"/>
      <c r="I41" s="27">
        <v>23</v>
      </c>
      <c r="J41" s="28">
        <f>_xlfn.XLOOKUP(B41,[2]Blad1!$C$2:$C$57,[2]Blad1!$Q$2:$Q$57)</f>
        <v>78</v>
      </c>
      <c r="K41" s="29">
        <f>IF(J41&lt;=1,0,10)</f>
        <v>10</v>
      </c>
      <c r="L41" s="30"/>
      <c r="M41" s="27">
        <v>22</v>
      </c>
      <c r="N41" s="31"/>
      <c r="O41" s="31">
        <f>IF(N41&lt;=1,0,10)</f>
        <v>0</v>
      </c>
      <c r="P41" s="32"/>
      <c r="Q41" s="30"/>
      <c r="R41" s="33"/>
      <c r="S41" s="31">
        <f>IF(R41&lt;=1,0,10)</f>
        <v>0</v>
      </c>
      <c r="T41" s="34"/>
      <c r="U41" s="34"/>
      <c r="V41" s="34"/>
      <c r="W41" s="35">
        <f>IF(V41&lt;=1,0,10)</f>
        <v>0</v>
      </c>
      <c r="X41" s="36"/>
      <c r="Y41" s="26"/>
      <c r="Z41" s="37">
        <f>F41+G41+H41+J41+K41+L41+N41+O41+R41+S41+V41+W41+X41</f>
        <v>176</v>
      </c>
    </row>
    <row r="42" spans="1:26" x14ac:dyDescent="0.25">
      <c r="A42" s="38">
        <v>35</v>
      </c>
      <c r="B42" s="39" t="s">
        <v>59</v>
      </c>
      <c r="C42" s="21">
        <f>VLOOKUP(D42,'[1]Tabelen Masters'!C$4:D122,2,FALSE)</f>
        <v>1.1499999999999999</v>
      </c>
      <c r="D42" s="42">
        <v>30</v>
      </c>
      <c r="E42" s="23">
        <f>D42/25</f>
        <v>1.2</v>
      </c>
      <c r="F42" s="28">
        <v>78</v>
      </c>
      <c r="G42" s="25">
        <f>IF(F42&lt;=1,0,10)</f>
        <v>10</v>
      </c>
      <c r="H42" s="26"/>
      <c r="I42" s="27">
        <v>28</v>
      </c>
      <c r="J42" s="28">
        <f>_xlfn.XLOOKUP(B42,[2]Blad1!$C$2:$C$57,[2]Blad1!$Q$2:$Q$57)</f>
        <v>78</v>
      </c>
      <c r="K42" s="29">
        <f>IF(J42&lt;=1,0,10)</f>
        <v>10</v>
      </c>
      <c r="L42" s="30"/>
      <c r="M42" s="27">
        <v>26</v>
      </c>
      <c r="N42" s="31"/>
      <c r="O42" s="31">
        <f>IF(N42&lt;=1,0,10)</f>
        <v>0</v>
      </c>
      <c r="P42" s="32"/>
      <c r="Q42" s="30"/>
      <c r="R42" s="33"/>
      <c r="S42" s="31">
        <f>IF(R42&lt;=1,0,10)</f>
        <v>0</v>
      </c>
      <c r="T42" s="34"/>
      <c r="U42" s="34"/>
      <c r="V42" s="34"/>
      <c r="W42" s="35">
        <f>IF(V42&lt;=1,0,10)</f>
        <v>0</v>
      </c>
      <c r="X42" s="36"/>
      <c r="Y42" s="26"/>
      <c r="Z42" s="37">
        <f>F42+G42+H42+J42+K42+L42+N42+O42+R42+S42+V42+W42+X42</f>
        <v>176</v>
      </c>
    </row>
    <row r="43" spans="1:26" x14ac:dyDescent="0.25">
      <c r="A43" s="19">
        <v>36</v>
      </c>
      <c r="B43" s="39" t="s">
        <v>60</v>
      </c>
      <c r="C43" s="21">
        <f>VLOOKUP(D43,'[1]Tabelen Masters'!C$4:D113,2,FALSE)</f>
        <v>1.45</v>
      </c>
      <c r="D43" s="52">
        <v>38</v>
      </c>
      <c r="E43" s="23">
        <f>D43/25</f>
        <v>1.52</v>
      </c>
      <c r="F43" s="28">
        <v>65</v>
      </c>
      <c r="G43" s="25">
        <f>IF(F43&lt;=1,0,10)</f>
        <v>10</v>
      </c>
      <c r="H43" s="26"/>
      <c r="I43" s="27">
        <v>35</v>
      </c>
      <c r="J43" s="28">
        <f>_xlfn.XLOOKUP(B43,[2]Blad1!$C$2:$C$57,[2]Blad1!$Q$2:$Q$57)</f>
        <v>91</v>
      </c>
      <c r="K43" s="29">
        <f>IF(J43&lt;=1,0,10)</f>
        <v>10</v>
      </c>
      <c r="L43" s="30"/>
      <c r="M43" s="32"/>
      <c r="N43" s="31"/>
      <c r="O43" s="31">
        <f>IF(N43&lt;=1,0,10)</f>
        <v>0</v>
      </c>
      <c r="P43" s="32"/>
      <c r="Q43" s="30"/>
      <c r="R43" s="33"/>
      <c r="S43" s="31">
        <f>IF(R43&lt;=1,0,10)</f>
        <v>0</v>
      </c>
      <c r="T43" s="34"/>
      <c r="U43" s="34"/>
      <c r="V43" s="34"/>
      <c r="W43" s="35">
        <f>IF(V43&lt;=1,0,10)</f>
        <v>0</v>
      </c>
      <c r="X43" s="36"/>
      <c r="Y43" s="26"/>
      <c r="Z43" s="37">
        <f>F43+G43+H43+J43+K43+L43+N43+O43+R43+S43+V43+W43+X43</f>
        <v>176</v>
      </c>
    </row>
    <row r="44" spans="1:26" x14ac:dyDescent="0.25">
      <c r="A44" s="38">
        <v>37</v>
      </c>
      <c r="B44" s="39" t="s">
        <v>61</v>
      </c>
      <c r="C44" s="21">
        <f>VLOOKUP(D44,'[1]Tabelen Masters'!C$4:D116,2,FALSE)</f>
        <v>1.35</v>
      </c>
      <c r="D44" s="52">
        <v>35</v>
      </c>
      <c r="E44" s="23">
        <f>D44/25</f>
        <v>1.4</v>
      </c>
      <c r="F44" s="28">
        <v>81</v>
      </c>
      <c r="G44" s="25">
        <f>IF(F44&lt;=1,0,10)</f>
        <v>10</v>
      </c>
      <c r="H44" s="46"/>
      <c r="I44" s="32"/>
      <c r="J44" s="28">
        <f>_xlfn.XLOOKUP(B44,[2]Blad1!$C$2:$C$57,[2]Blad1!$Q$2:$Q$57)</f>
        <v>72</v>
      </c>
      <c r="K44" s="29">
        <f>IF(J44&lt;=1,0,10)</f>
        <v>10</v>
      </c>
      <c r="L44" s="30"/>
      <c r="M44" s="27">
        <v>33</v>
      </c>
      <c r="N44" s="31"/>
      <c r="O44" s="31">
        <f>IF(N44&lt;=1,0,10)</f>
        <v>0</v>
      </c>
      <c r="P44" s="32"/>
      <c r="Q44" s="30"/>
      <c r="R44" s="33"/>
      <c r="S44" s="31">
        <f>IF(R44&lt;=1,0,10)</f>
        <v>0</v>
      </c>
      <c r="T44" s="34"/>
      <c r="U44" s="34"/>
      <c r="V44" s="34"/>
      <c r="W44" s="35">
        <f>IF(V44&lt;=1,0,10)</f>
        <v>0</v>
      </c>
      <c r="X44" s="36"/>
      <c r="Y44" s="26"/>
      <c r="Z44" s="37">
        <f>F44+G44+H44+J44+K44+L44+N44+O44+R44+S44+V44+W44+X44</f>
        <v>173</v>
      </c>
    </row>
    <row r="45" spans="1:26" x14ac:dyDescent="0.25">
      <c r="A45" s="38">
        <v>38</v>
      </c>
      <c r="B45" s="39" t="s">
        <v>62</v>
      </c>
      <c r="C45" s="21">
        <f>VLOOKUP(D45,'[1]Tabelen Masters'!C$4:D101,2,FALSE)</f>
        <v>1.25</v>
      </c>
      <c r="D45" s="53">
        <v>33</v>
      </c>
      <c r="E45" s="23">
        <f>D45/25</f>
        <v>1.32</v>
      </c>
      <c r="F45" s="24">
        <v>154</v>
      </c>
      <c r="G45" s="25">
        <f>IF(F45&lt;=1,0,10)</f>
        <v>10</v>
      </c>
      <c r="H45" s="46">
        <v>8</v>
      </c>
      <c r="I45" s="27">
        <v>38</v>
      </c>
      <c r="J45" s="28"/>
      <c r="K45" s="29">
        <f>IF(J45&lt;=1,0,10)</f>
        <v>0</v>
      </c>
      <c r="L45" s="30"/>
      <c r="M45" s="32"/>
      <c r="N45" s="31"/>
      <c r="O45" s="31">
        <f>IF(N45&lt;=1,0,10)</f>
        <v>0</v>
      </c>
      <c r="P45" s="32"/>
      <c r="Q45" s="30"/>
      <c r="R45" s="33"/>
      <c r="S45" s="31">
        <f>IF(R45&lt;=1,0,10)</f>
        <v>0</v>
      </c>
      <c r="T45" s="34"/>
      <c r="U45" s="34"/>
      <c r="V45" s="34"/>
      <c r="W45" s="35">
        <f>IF(V45&lt;=1,0,10)</f>
        <v>0</v>
      </c>
      <c r="X45" s="36"/>
      <c r="Y45" s="26"/>
      <c r="Z45" s="37">
        <f>F45+G45+H45+J45+K45+L45+N45+O45+R45+S45+V45+W45+X45</f>
        <v>172</v>
      </c>
    </row>
    <row r="46" spans="1:26" x14ac:dyDescent="0.25">
      <c r="A46" s="38">
        <v>39</v>
      </c>
      <c r="B46" s="39" t="s">
        <v>63</v>
      </c>
      <c r="C46" s="21">
        <f>VLOOKUP(D46,'[1]Tabelen Masters'!C$4:D143,2,FALSE)</f>
        <v>1.35</v>
      </c>
      <c r="D46" s="52">
        <v>35</v>
      </c>
      <c r="E46" s="23">
        <f>D46/25</f>
        <v>1.4</v>
      </c>
      <c r="F46" s="28">
        <v>0</v>
      </c>
      <c r="G46" s="25">
        <f>IF(F46&lt;=1,0,10)</f>
        <v>0</v>
      </c>
      <c r="H46" s="26"/>
      <c r="I46" s="32"/>
      <c r="J46" s="28">
        <f>_xlfn.XLOOKUP(B46,[2]Blad1!$C$2:$C$57,[2]Blad1!$Q$2:$Q$57)</f>
        <v>147</v>
      </c>
      <c r="K46" s="29">
        <f>IF(J46&lt;=1,0,10)</f>
        <v>10</v>
      </c>
      <c r="L46" s="30">
        <v>10</v>
      </c>
      <c r="M46" s="27">
        <v>40</v>
      </c>
      <c r="N46" s="31"/>
      <c r="O46" s="31">
        <f>IF(N46&lt;=1,0,10)</f>
        <v>0</v>
      </c>
      <c r="P46" s="32"/>
      <c r="Q46" s="30"/>
      <c r="R46" s="33"/>
      <c r="S46" s="31">
        <f>IF(R46&lt;=1,0,10)</f>
        <v>0</v>
      </c>
      <c r="T46" s="34"/>
      <c r="U46" s="34"/>
      <c r="V46" s="34"/>
      <c r="W46" s="35">
        <f>IF(V46&lt;=1,0,10)</f>
        <v>0</v>
      </c>
      <c r="X46" s="36"/>
      <c r="Y46" s="26"/>
      <c r="Z46" s="37">
        <f>F46+G46+H46+J46+K46+L46+N46+O46+R46+S46+V46+W46+X46</f>
        <v>167</v>
      </c>
    </row>
    <row r="47" spans="1:26" x14ac:dyDescent="0.25">
      <c r="A47" s="38">
        <v>40</v>
      </c>
      <c r="B47" s="39" t="s">
        <v>64</v>
      </c>
      <c r="C47" s="21">
        <f>VLOOKUP(D47,'[1]Tabelen Masters'!C$4:D351,2,FALSE)</f>
        <v>0.32</v>
      </c>
      <c r="D47" s="52">
        <v>14</v>
      </c>
      <c r="E47" s="23">
        <f>D48/25</f>
        <v>1.52</v>
      </c>
      <c r="F47" s="28">
        <v>0</v>
      </c>
      <c r="G47" s="25">
        <f>IF(F47&lt;=1,0,10)</f>
        <v>0</v>
      </c>
      <c r="H47" s="46"/>
      <c r="I47" s="44"/>
      <c r="J47" s="28">
        <f>_xlfn.XLOOKUP(B47,[2]Blad1!$C$2:$C$57,[2]Blad1!$Q$2:$Q$57)</f>
        <v>126</v>
      </c>
      <c r="K47" s="29">
        <f>IF(J47&lt;=1,0,10)</f>
        <v>10</v>
      </c>
      <c r="L47" s="54">
        <v>24</v>
      </c>
      <c r="M47" s="27">
        <v>17</v>
      </c>
      <c r="N47" s="31"/>
      <c r="O47" s="31">
        <f>IF(N47&lt;=1,0,10)</f>
        <v>0</v>
      </c>
      <c r="P47" s="32"/>
      <c r="Q47" s="30"/>
      <c r="R47" s="33"/>
      <c r="S47" s="31">
        <f>IF(R47&lt;=1,0,10)</f>
        <v>0</v>
      </c>
      <c r="T47" s="34"/>
      <c r="U47" s="34"/>
      <c r="V47" s="34"/>
      <c r="W47" s="35">
        <f>IF(V47&lt;=1,0,10)</f>
        <v>0</v>
      </c>
      <c r="X47" s="36"/>
      <c r="Y47" s="26"/>
      <c r="Z47" s="37">
        <f>F47+G47+H47+J47+K47+L47+N47+O47+R47+S47+V47+W47+X47</f>
        <v>160</v>
      </c>
    </row>
    <row r="48" spans="1:26" x14ac:dyDescent="0.25">
      <c r="A48" s="19">
        <v>41</v>
      </c>
      <c r="B48" s="39" t="s">
        <v>65</v>
      </c>
      <c r="C48" s="21">
        <f>VLOOKUP(D48,'[1]Tabelen Masters'!C$4:D130,2,FALSE)</f>
        <v>1.45</v>
      </c>
      <c r="D48" s="52">
        <v>38</v>
      </c>
      <c r="E48" s="23">
        <f>D48/25</f>
        <v>1.52</v>
      </c>
      <c r="F48" s="28">
        <v>90</v>
      </c>
      <c r="G48" s="25">
        <f>IF(F48&lt;=1,0,10)</f>
        <v>10</v>
      </c>
      <c r="H48" s="46"/>
      <c r="I48" s="32"/>
      <c r="J48" s="28">
        <f>_xlfn.XLOOKUP(B48,[2]Blad1!$C$2:$C$57,[2]Blad1!$Q$2:$Q$57)</f>
        <v>47</v>
      </c>
      <c r="K48" s="29">
        <f>IF(J48&lt;=1,0,10)</f>
        <v>10</v>
      </c>
      <c r="L48" s="30"/>
      <c r="M48" s="27">
        <v>33</v>
      </c>
      <c r="N48" s="31"/>
      <c r="O48" s="31">
        <f>IF(N48&lt;=1,0,10)</f>
        <v>0</v>
      </c>
      <c r="P48" s="32"/>
      <c r="Q48" s="30"/>
      <c r="R48" s="33"/>
      <c r="S48" s="31">
        <f>IF(R48&lt;=1,0,10)</f>
        <v>0</v>
      </c>
      <c r="T48" s="34"/>
      <c r="U48" s="34"/>
      <c r="V48" s="34"/>
      <c r="W48" s="35">
        <f>IF(V48&lt;=1,0,10)</f>
        <v>0</v>
      </c>
      <c r="X48" s="36"/>
      <c r="Y48" s="26"/>
      <c r="Z48" s="37">
        <f>F48+G48+H48+J48+K48+L48+N48+O48+R48+S48+V48+W48+X48</f>
        <v>157</v>
      </c>
    </row>
    <row r="49" spans="1:26" x14ac:dyDescent="0.25">
      <c r="A49" s="38">
        <v>42</v>
      </c>
      <c r="B49" s="39" t="s">
        <v>66</v>
      </c>
      <c r="C49" s="21">
        <f>VLOOKUP(D49,'[1]Tabelen Masters'!C$4:D162,2,FALSE)</f>
        <v>1.55</v>
      </c>
      <c r="D49" s="52">
        <v>40</v>
      </c>
      <c r="E49" s="23">
        <f>D49/25</f>
        <v>1.6</v>
      </c>
      <c r="F49" s="28">
        <v>0</v>
      </c>
      <c r="G49" s="25">
        <f>IF(F49&lt;=1,0,10)</f>
        <v>0</v>
      </c>
      <c r="H49" s="26"/>
      <c r="I49" s="32"/>
      <c r="J49" s="28">
        <v>122</v>
      </c>
      <c r="K49" s="29">
        <f>IF(J49&lt;=1,0,10)</f>
        <v>10</v>
      </c>
      <c r="L49" s="30">
        <v>14</v>
      </c>
      <c r="M49" s="27">
        <v>42</v>
      </c>
      <c r="N49" s="31"/>
      <c r="O49" s="31">
        <f>IF(N49&lt;=1,0,10)</f>
        <v>0</v>
      </c>
      <c r="P49" s="32"/>
      <c r="Q49" s="30"/>
      <c r="R49" s="33"/>
      <c r="S49" s="31">
        <f>IF(R49&lt;=1,0,10)</f>
        <v>0</v>
      </c>
      <c r="T49" s="34"/>
      <c r="U49" s="34"/>
      <c r="V49" s="34"/>
      <c r="W49" s="35">
        <f>IF(V49&lt;=1,0,10)</f>
        <v>0</v>
      </c>
      <c r="X49" s="36"/>
      <c r="Y49" s="26"/>
      <c r="Z49" s="37">
        <f>F49+G49+H49+J49+K49+L49+N49+O49+R49+S49+V49+W49+X49</f>
        <v>146</v>
      </c>
    </row>
    <row r="50" spans="1:26" x14ac:dyDescent="0.25">
      <c r="A50" s="38">
        <v>43</v>
      </c>
      <c r="B50" s="39" t="s">
        <v>67</v>
      </c>
      <c r="C50" s="21">
        <f>VLOOKUP(D50,'[1]Tabelen Masters'!C$4:D134,2,FALSE)</f>
        <v>1.05</v>
      </c>
      <c r="D50" s="53">
        <v>28</v>
      </c>
      <c r="E50" s="23">
        <f>D50/25</f>
        <v>1.1200000000000001</v>
      </c>
      <c r="F50" s="28">
        <v>107</v>
      </c>
      <c r="G50" s="25">
        <f>IF(F50&lt;=1,0,10)</f>
        <v>10</v>
      </c>
      <c r="H50" s="26">
        <v>22</v>
      </c>
      <c r="I50" s="32"/>
      <c r="J50" s="28"/>
      <c r="K50" s="29">
        <f>IF(J50&lt;=1,0,10)</f>
        <v>0</v>
      </c>
      <c r="L50" s="30"/>
      <c r="M50" s="32"/>
      <c r="N50" s="31"/>
      <c r="O50" s="31">
        <f>IF(N50&lt;=1,0,10)</f>
        <v>0</v>
      </c>
      <c r="P50" s="32"/>
      <c r="Q50" s="30"/>
      <c r="R50" s="33"/>
      <c r="S50" s="31">
        <f>IF(R50&lt;=1,0,10)</f>
        <v>0</v>
      </c>
      <c r="T50" s="34"/>
      <c r="U50" s="34"/>
      <c r="V50" s="34"/>
      <c r="W50" s="35">
        <f>IF(V50&lt;=1,0,10)</f>
        <v>0</v>
      </c>
      <c r="X50" s="36"/>
      <c r="Y50" s="26"/>
      <c r="Z50" s="37">
        <f>F50+G50+H50+J50+K50+L50+N50+O50+R50+S50+V50+W50+X50</f>
        <v>139</v>
      </c>
    </row>
    <row r="51" spans="1:26" x14ac:dyDescent="0.25">
      <c r="A51" s="38">
        <v>44</v>
      </c>
      <c r="B51" s="39" t="s">
        <v>68</v>
      </c>
      <c r="C51" s="21">
        <f>VLOOKUP(D51,'[1]Tabelen Masters'!C$4:D342,2,FALSE)</f>
        <v>1.35</v>
      </c>
      <c r="D51" s="52">
        <v>35</v>
      </c>
      <c r="E51" s="23">
        <f>D51/25</f>
        <v>1.4</v>
      </c>
      <c r="F51" s="28">
        <v>0</v>
      </c>
      <c r="G51" s="25">
        <f>IF(F51&lt;=1,0,10)</f>
        <v>0</v>
      </c>
      <c r="H51" s="46"/>
      <c r="I51" s="44"/>
      <c r="J51" s="28">
        <f>_xlfn.XLOOKUP(B51,[2]Blad1!$C$2:$C$57,[2]Blad1!$Q$2:$Q$57)</f>
        <v>125</v>
      </c>
      <c r="K51" s="29">
        <f>IF(J51&lt;=1,0,10)</f>
        <v>10</v>
      </c>
      <c r="L51" s="30"/>
      <c r="M51" s="27">
        <v>38</v>
      </c>
      <c r="N51" s="31"/>
      <c r="O51" s="31">
        <f>IF(N51&lt;=1,0,10)</f>
        <v>0</v>
      </c>
      <c r="P51" s="32"/>
      <c r="Q51" s="30"/>
      <c r="R51" s="33"/>
      <c r="S51" s="31">
        <f>IF(R51&lt;=1,0,10)</f>
        <v>0</v>
      </c>
      <c r="T51" s="34"/>
      <c r="U51" s="34"/>
      <c r="V51" s="34"/>
      <c r="W51" s="35">
        <f>IF(V51&lt;=1,0,10)</f>
        <v>0</v>
      </c>
      <c r="X51" s="36"/>
      <c r="Y51" s="26"/>
      <c r="Z51" s="37">
        <f>F51+G51+H51+J51+K51+L51+N51+O51+R51+S51+V51+W51+X51</f>
        <v>135</v>
      </c>
    </row>
    <row r="52" spans="1:26" x14ac:dyDescent="0.25">
      <c r="A52" s="38">
        <v>45</v>
      </c>
      <c r="B52" s="55" t="s">
        <v>69</v>
      </c>
      <c r="C52" s="21">
        <f>VLOOKUP(D52,'[1]Tabelen Masters'!C$4:D109,2,FALSE)</f>
        <v>1.05</v>
      </c>
      <c r="D52" s="52">
        <v>28</v>
      </c>
      <c r="E52" s="23">
        <f>D52/25</f>
        <v>1.1200000000000001</v>
      </c>
      <c r="F52" s="28">
        <v>121</v>
      </c>
      <c r="G52" s="25">
        <f>IF(F52&lt;=1,0,10)</f>
        <v>10</v>
      </c>
      <c r="H52" s="46"/>
      <c r="I52" s="27">
        <v>30</v>
      </c>
      <c r="J52" s="28"/>
      <c r="K52" s="29">
        <f>IF(J52&lt;=1,0,10)</f>
        <v>0</v>
      </c>
      <c r="L52" s="30"/>
      <c r="M52" s="32"/>
      <c r="N52" s="31"/>
      <c r="O52" s="31">
        <f>IF(N52&lt;=1,0,10)</f>
        <v>0</v>
      </c>
      <c r="P52" s="32"/>
      <c r="Q52" s="30"/>
      <c r="R52" s="33"/>
      <c r="S52" s="31">
        <f>IF(R52&lt;=1,0,10)</f>
        <v>0</v>
      </c>
      <c r="T52" s="34"/>
      <c r="U52" s="34"/>
      <c r="V52" s="34"/>
      <c r="W52" s="35">
        <f>IF(V52&lt;=1,0,10)</f>
        <v>0</v>
      </c>
      <c r="X52" s="36"/>
      <c r="Y52" s="26"/>
      <c r="Z52" s="37">
        <f>F52+G52+H52+J52+K52+L52+N52+O52+R52+S52+V52+W52+X52</f>
        <v>131</v>
      </c>
    </row>
    <row r="53" spans="1:26" x14ac:dyDescent="0.25">
      <c r="A53" s="19">
        <v>46</v>
      </c>
      <c r="B53" s="39" t="s">
        <v>70</v>
      </c>
      <c r="C53" s="21">
        <f>VLOOKUP(D53,'[1]Tabelen Masters'!C$4:D300,2,FALSE)</f>
        <v>1.45</v>
      </c>
      <c r="D53" s="52">
        <v>38</v>
      </c>
      <c r="E53" s="23">
        <f>D53/25</f>
        <v>1.52</v>
      </c>
      <c r="F53" s="28">
        <v>0</v>
      </c>
      <c r="G53" s="25">
        <f>IF(F53&lt;=1,0,10)</f>
        <v>0</v>
      </c>
      <c r="H53" s="46"/>
      <c r="I53" s="44"/>
      <c r="J53" s="28">
        <f>_xlfn.XLOOKUP(B53,[2]Blad1!$C$2:$C$57,[2]Blad1!$Q$2:$Q$57)</f>
        <v>110</v>
      </c>
      <c r="K53" s="29">
        <f>IF(J53&lt;=1,0,10)</f>
        <v>10</v>
      </c>
      <c r="L53" s="30">
        <v>8</v>
      </c>
      <c r="M53" s="32"/>
      <c r="N53" s="31"/>
      <c r="O53" s="31">
        <f>IF(N53&lt;=1,0,10)</f>
        <v>0</v>
      </c>
      <c r="P53" s="32"/>
      <c r="Q53" s="30"/>
      <c r="R53" s="33"/>
      <c r="S53" s="31">
        <f>IF(R53&lt;=1,0,10)</f>
        <v>0</v>
      </c>
      <c r="T53" s="34"/>
      <c r="U53" s="34"/>
      <c r="V53" s="34"/>
      <c r="W53" s="35">
        <f>IF(V53&lt;=1,0,10)</f>
        <v>0</v>
      </c>
      <c r="X53" s="36"/>
      <c r="Y53" s="26"/>
      <c r="Z53" s="37">
        <f>F53+G53+H53+J53+K53+L53+N53+O53+R53+S53+V53+W53+X53</f>
        <v>128</v>
      </c>
    </row>
    <row r="54" spans="1:26" x14ac:dyDescent="0.25">
      <c r="A54" s="38">
        <v>47</v>
      </c>
      <c r="B54" s="39" t="s">
        <v>71</v>
      </c>
      <c r="C54" s="21">
        <f>VLOOKUP(D54,'[1]Tabelen Masters'!C$4:D340,2,FALSE)</f>
        <v>1.65</v>
      </c>
      <c r="D54" s="52">
        <v>42</v>
      </c>
      <c r="E54" s="23">
        <f>D54/25</f>
        <v>1.68</v>
      </c>
      <c r="F54" s="28">
        <v>0</v>
      </c>
      <c r="G54" s="25">
        <f>IF(F54&lt;=1,0,10)</f>
        <v>0</v>
      </c>
      <c r="H54" s="46"/>
      <c r="I54" s="44"/>
      <c r="J54" s="28">
        <f>_xlfn.XLOOKUP(B54,[2]Blad1!$C$2:$C$57,[2]Blad1!$Q$2:$Q$57)</f>
        <v>117</v>
      </c>
      <c r="K54" s="29">
        <f>IF(J54&lt;=1,0,10)</f>
        <v>10</v>
      </c>
      <c r="L54" s="30"/>
      <c r="M54" s="32"/>
      <c r="N54" s="31"/>
      <c r="O54" s="31">
        <f>IF(N54&lt;=1,0,10)</f>
        <v>0</v>
      </c>
      <c r="P54" s="32"/>
      <c r="Q54" s="30"/>
      <c r="R54" s="33"/>
      <c r="S54" s="31">
        <f>IF(R54&lt;=1,0,10)</f>
        <v>0</v>
      </c>
      <c r="T54" s="34"/>
      <c r="U54" s="34"/>
      <c r="V54" s="34"/>
      <c r="W54" s="35">
        <f>IF(V54&lt;=1,0,10)</f>
        <v>0</v>
      </c>
      <c r="X54" s="36"/>
      <c r="Y54" s="26"/>
      <c r="Z54" s="37">
        <f>F54+G54+H54+J54+K54+L54+N54+O54+R54+S54+V54+W54+X54</f>
        <v>127</v>
      </c>
    </row>
    <row r="55" spans="1:26" x14ac:dyDescent="0.25">
      <c r="A55" s="38">
        <v>48</v>
      </c>
      <c r="B55" s="39" t="s">
        <v>72</v>
      </c>
      <c r="C55" s="21">
        <f>VLOOKUP(D55,'[1]Tabelen Masters'!C$4:D338,2,FALSE)</f>
        <v>0.85</v>
      </c>
      <c r="D55" s="52">
        <v>25</v>
      </c>
      <c r="E55" s="23">
        <f>D55/25</f>
        <v>1</v>
      </c>
      <c r="F55" s="28">
        <v>0</v>
      </c>
      <c r="G55" s="25">
        <f>IF(F55&lt;=1,0,10)</f>
        <v>0</v>
      </c>
      <c r="H55" s="46"/>
      <c r="I55" s="44"/>
      <c r="J55" s="28">
        <v>108</v>
      </c>
      <c r="K55" s="29">
        <f>IF(J55&lt;=1,0,10)</f>
        <v>10</v>
      </c>
      <c r="L55" s="44"/>
      <c r="M55" s="32"/>
      <c r="N55" s="31"/>
      <c r="O55" s="31">
        <f>IF(N55&lt;=1,0,10)</f>
        <v>0</v>
      </c>
      <c r="P55" s="32"/>
      <c r="Q55" s="30"/>
      <c r="R55" s="33"/>
      <c r="S55" s="31">
        <f>IF(R55&lt;=1,0,10)</f>
        <v>0</v>
      </c>
      <c r="T55" s="34"/>
      <c r="U55" s="34"/>
      <c r="V55" s="34"/>
      <c r="W55" s="35">
        <f>IF(V55&lt;=1,0,10)</f>
        <v>0</v>
      </c>
      <c r="X55" s="36"/>
      <c r="Y55" s="26"/>
      <c r="Z55" s="37">
        <f>F55+G55+H55+J55+K55+L55+N55+O55+R55+S55+V55+W55+X55</f>
        <v>118</v>
      </c>
    </row>
    <row r="56" spans="1:26" x14ac:dyDescent="0.25">
      <c r="A56" s="38">
        <v>49</v>
      </c>
      <c r="B56" s="39" t="s">
        <v>73</v>
      </c>
      <c r="C56" s="21">
        <f>VLOOKUP(D56,'[1]Tabelen Masters'!C$4:D136,2,FALSE)</f>
        <v>0.95</v>
      </c>
      <c r="D56" s="52">
        <v>26</v>
      </c>
      <c r="E56" s="23">
        <f>D56/25</f>
        <v>1.04</v>
      </c>
      <c r="F56" s="28">
        <v>0</v>
      </c>
      <c r="G56" s="25">
        <f>IF(F56&lt;=1,0,10)</f>
        <v>0</v>
      </c>
      <c r="H56" s="26"/>
      <c r="I56" s="32"/>
      <c r="J56" s="28">
        <f>_xlfn.XLOOKUP(B56,[2]Blad1!$C$2:$C$57,[2]Blad1!$Q$2:$Q$57)</f>
        <v>103</v>
      </c>
      <c r="K56" s="29">
        <f>IF(J56&lt;=1,0,10)</f>
        <v>10</v>
      </c>
      <c r="L56" s="30"/>
      <c r="M56" s="32"/>
      <c r="N56" s="31"/>
      <c r="O56" s="31">
        <f>IF(N56&lt;=1,0,10)</f>
        <v>0</v>
      </c>
      <c r="P56" s="32"/>
      <c r="Q56" s="30"/>
      <c r="R56" s="33"/>
      <c r="S56" s="31">
        <f>IF(R56&lt;=1,0,10)</f>
        <v>0</v>
      </c>
      <c r="T56" s="34"/>
      <c r="U56" s="34"/>
      <c r="V56" s="34"/>
      <c r="W56" s="35">
        <f>IF(V56&lt;=1,0,10)</f>
        <v>0</v>
      </c>
      <c r="X56" s="36"/>
      <c r="Y56" s="26"/>
      <c r="Z56" s="37">
        <f>F56+G56+H56+J56+K56+L56+N56+O56+R56+S56+V56+W56+X56</f>
        <v>113</v>
      </c>
    </row>
    <row r="57" spans="1:26" x14ac:dyDescent="0.25">
      <c r="A57" s="38">
        <v>50</v>
      </c>
      <c r="B57" s="39" t="s">
        <v>74</v>
      </c>
      <c r="C57" s="21">
        <f>VLOOKUP(D57,'[1]Tabelen Masters'!C$4:D114,2,FALSE)</f>
        <v>1.35</v>
      </c>
      <c r="D57" s="34">
        <v>35</v>
      </c>
      <c r="E57" s="23">
        <f>D57/25</f>
        <v>1.4</v>
      </c>
      <c r="F57" s="28">
        <v>0</v>
      </c>
      <c r="G57" s="25">
        <f>IF(F57&lt;=1,0,10)</f>
        <v>0</v>
      </c>
      <c r="H57" s="46"/>
      <c r="I57" s="32"/>
      <c r="J57" s="28">
        <f>_xlfn.XLOOKUP(B57,[2]Blad1!$C$2:$C$57,[2]Blad1!$Q$2:$Q$57)</f>
        <v>101</v>
      </c>
      <c r="K57" s="29">
        <f>IF(J57&lt;=1,0,10)</f>
        <v>10</v>
      </c>
      <c r="L57" s="30"/>
      <c r="M57" s="32"/>
      <c r="N57" s="31"/>
      <c r="O57" s="31">
        <f>IF(N57&lt;=1,0,10)</f>
        <v>0</v>
      </c>
      <c r="P57" s="32"/>
      <c r="Q57" s="30"/>
      <c r="R57" s="33"/>
      <c r="S57" s="31">
        <f>IF(R57&lt;=1,0,10)</f>
        <v>0</v>
      </c>
      <c r="T57" s="34"/>
      <c r="U57" s="34"/>
      <c r="V57" s="34"/>
      <c r="W57" s="35">
        <f>IF(V57&lt;=1,0,10)</f>
        <v>0</v>
      </c>
      <c r="X57" s="36"/>
      <c r="Y57" s="26"/>
      <c r="Z57" s="37">
        <f>F57+G57+H57+J57+K57+L57+N57+O57+R57+S57+V57+W57+X57</f>
        <v>111</v>
      </c>
    </row>
    <row r="58" spans="1:26" x14ac:dyDescent="0.25">
      <c r="A58" s="19">
        <v>51</v>
      </c>
      <c r="B58" s="39" t="s">
        <v>75</v>
      </c>
      <c r="C58" s="21">
        <f>VLOOKUP(D58,'[1]Tabelen Masters'!C$4:D323,2,FALSE)</f>
        <v>0.95</v>
      </c>
      <c r="D58" s="52">
        <v>26</v>
      </c>
      <c r="E58" s="23">
        <f>D58/25</f>
        <v>1.04</v>
      </c>
      <c r="F58" s="28">
        <v>101</v>
      </c>
      <c r="G58" s="25">
        <f>IF(F58&lt;=1,0,10)</f>
        <v>10</v>
      </c>
      <c r="H58" s="46"/>
      <c r="I58" s="44"/>
      <c r="J58" s="28"/>
      <c r="K58" s="29">
        <f>IF(J58&lt;=1,0,10)</f>
        <v>0</v>
      </c>
      <c r="L58" s="32"/>
      <c r="M58" s="32"/>
      <c r="N58" s="31"/>
      <c r="O58" s="31">
        <f>IF(N58&lt;=1,0,10)</f>
        <v>0</v>
      </c>
      <c r="P58" s="32"/>
      <c r="Q58" s="30"/>
      <c r="R58" s="33"/>
      <c r="S58" s="31">
        <f>IF(R58&lt;=1,0,10)</f>
        <v>0</v>
      </c>
      <c r="T58" s="34"/>
      <c r="U58" s="34"/>
      <c r="V58" s="34"/>
      <c r="W58" s="35">
        <f>IF(V58&lt;=1,0,10)</f>
        <v>0</v>
      </c>
      <c r="X58" s="36"/>
      <c r="Y58" s="26"/>
      <c r="Z58" s="37">
        <f>F58+G58+H58+J58+K58+L58+N58+O58+R58+S58+V58+W58+X58</f>
        <v>111</v>
      </c>
    </row>
    <row r="59" spans="1:26" x14ac:dyDescent="0.25">
      <c r="A59" s="38">
        <v>52</v>
      </c>
      <c r="B59" s="39" t="s">
        <v>76</v>
      </c>
      <c r="C59" s="21">
        <f>VLOOKUP(D59,'[1]Tabelen Masters'!C$4:D118,2,FALSE)</f>
        <v>0.65</v>
      </c>
      <c r="D59" s="52">
        <v>22</v>
      </c>
      <c r="E59" s="23">
        <f>D59/25</f>
        <v>0.88</v>
      </c>
      <c r="F59" s="28">
        <v>97</v>
      </c>
      <c r="G59" s="25">
        <f>IF(F59&lt;=1,0,10)</f>
        <v>10</v>
      </c>
      <c r="H59" s="46"/>
      <c r="I59" s="32"/>
      <c r="J59" s="28"/>
      <c r="K59" s="29">
        <f>IF(J59&lt;=1,0,10)</f>
        <v>0</v>
      </c>
      <c r="L59" s="30"/>
      <c r="M59" s="32"/>
      <c r="N59" s="31"/>
      <c r="O59" s="31">
        <f>IF(N59&lt;=1,0,10)</f>
        <v>0</v>
      </c>
      <c r="P59" s="32"/>
      <c r="Q59" s="30"/>
      <c r="R59" s="33"/>
      <c r="S59" s="31">
        <f>IF(R59&lt;=1,0,10)</f>
        <v>0</v>
      </c>
      <c r="T59" s="34"/>
      <c r="U59" s="34"/>
      <c r="V59" s="34"/>
      <c r="W59" s="35">
        <f>IF(V59&lt;=1,0,10)</f>
        <v>0</v>
      </c>
      <c r="X59" s="36"/>
      <c r="Y59" s="26"/>
      <c r="Z59" s="37">
        <f>F59+G59+H59+J59+K59+L59+N59+O59+R59+S59+V59+W59+X59</f>
        <v>107</v>
      </c>
    </row>
    <row r="60" spans="1:26" x14ac:dyDescent="0.25">
      <c r="A60" s="38">
        <v>53</v>
      </c>
      <c r="B60" s="39" t="s">
        <v>77</v>
      </c>
      <c r="C60" s="21">
        <f>VLOOKUP(D60,'[1]Tabelen Masters'!C$4:D152,2,FALSE)</f>
        <v>1.25</v>
      </c>
      <c r="D60" s="42">
        <v>33</v>
      </c>
      <c r="E60" s="23">
        <f>D60/25</f>
        <v>1.32</v>
      </c>
      <c r="F60" s="28">
        <v>0</v>
      </c>
      <c r="G60" s="25">
        <f>IF(F60&lt;=1,0,10)</f>
        <v>0</v>
      </c>
      <c r="H60" s="26"/>
      <c r="I60" s="32"/>
      <c r="J60" s="28">
        <f>_xlfn.XLOOKUP(B60,[2]Blad1!$C$2:$C$57,[2]Blad1!$Q$2:$Q$57)</f>
        <v>96</v>
      </c>
      <c r="K60" s="29">
        <f>IF(J60&lt;=1,0,10)</f>
        <v>10</v>
      </c>
      <c r="L60" s="30"/>
      <c r="M60" s="32"/>
      <c r="N60" s="31"/>
      <c r="O60" s="31">
        <f>IF(N60&lt;=1,0,10)</f>
        <v>0</v>
      </c>
      <c r="P60" s="32"/>
      <c r="Q60" s="30"/>
      <c r="R60" s="33"/>
      <c r="S60" s="31">
        <f>IF(R60&lt;=1,0,10)</f>
        <v>0</v>
      </c>
      <c r="T60" s="34"/>
      <c r="U60" s="34"/>
      <c r="V60" s="34"/>
      <c r="W60" s="35">
        <f>IF(V60&lt;=1,0,10)</f>
        <v>0</v>
      </c>
      <c r="X60" s="36"/>
      <c r="Y60" s="26"/>
      <c r="Z60" s="37">
        <f>F60+G60+H60+J60+K60+L60+N60+O60+R60+S60+V60+W60+X60</f>
        <v>106</v>
      </c>
    </row>
    <row r="61" spans="1:26" x14ac:dyDescent="0.25">
      <c r="A61" s="38">
        <v>54</v>
      </c>
      <c r="B61" s="39" t="s">
        <v>78</v>
      </c>
      <c r="C61" s="21">
        <f>VLOOKUP(D61,'[1]Tabelen Masters'!C$4:D156,2,FALSE)</f>
        <v>1.45</v>
      </c>
      <c r="D61" s="42">
        <v>38</v>
      </c>
      <c r="E61" s="23">
        <f>D61/25</f>
        <v>1.52</v>
      </c>
      <c r="F61" s="28">
        <v>0</v>
      </c>
      <c r="G61" s="25">
        <f>IF(F61&lt;=1,0,10)</f>
        <v>0</v>
      </c>
      <c r="H61" s="46"/>
      <c r="I61" s="32"/>
      <c r="J61" s="28">
        <f>_xlfn.XLOOKUP(B61,[2]Blad1!$C$2:$C$57,[2]Blad1!$Q$2:$Q$57)</f>
        <v>93</v>
      </c>
      <c r="K61" s="29">
        <f>IF(J61&lt;=1,0,10)</f>
        <v>10</v>
      </c>
      <c r="L61" s="30"/>
      <c r="M61" s="32"/>
      <c r="N61" s="31"/>
      <c r="O61" s="31">
        <f>IF(N61&lt;=1,0,10)</f>
        <v>0</v>
      </c>
      <c r="P61" s="32"/>
      <c r="Q61" s="30"/>
      <c r="R61" s="33"/>
      <c r="S61" s="31">
        <f>IF(R61&lt;=1,0,10)</f>
        <v>0</v>
      </c>
      <c r="T61" s="34"/>
      <c r="U61" s="34"/>
      <c r="V61" s="34"/>
      <c r="W61" s="35">
        <f>IF(V61&lt;=1,0,10)</f>
        <v>0</v>
      </c>
      <c r="X61" s="36"/>
      <c r="Y61" s="26"/>
      <c r="Z61" s="37">
        <f>F61+G61+H61+J61+K61+L61+N61+O61+R61+S61+V61+W61+X61</f>
        <v>103</v>
      </c>
    </row>
    <row r="62" spans="1:26" x14ac:dyDescent="0.25">
      <c r="A62" s="38">
        <v>55</v>
      </c>
      <c r="B62" s="39" t="s">
        <v>79</v>
      </c>
      <c r="C62" s="21">
        <f>VLOOKUP(D62,'[1]Tabelen Masters'!C$4:D133,2,FALSE)</f>
        <v>1.05</v>
      </c>
      <c r="D62" s="42">
        <v>28</v>
      </c>
      <c r="E62" s="23">
        <f>D62/25</f>
        <v>1.1200000000000001</v>
      </c>
      <c r="F62" s="28">
        <v>92</v>
      </c>
      <c r="G62" s="25">
        <f>IF(F62&lt;=1,0,10)</f>
        <v>10</v>
      </c>
      <c r="H62" s="26"/>
      <c r="I62" s="32"/>
      <c r="J62" s="28"/>
      <c r="K62" s="29">
        <f>IF(J62&lt;=1,0,10)</f>
        <v>0</v>
      </c>
      <c r="L62" s="30"/>
      <c r="M62" s="32"/>
      <c r="N62" s="31"/>
      <c r="O62" s="31">
        <f>IF(N62&lt;=1,0,10)</f>
        <v>0</v>
      </c>
      <c r="P62" s="32"/>
      <c r="Q62" s="30"/>
      <c r="R62" s="33"/>
      <c r="S62" s="31">
        <f>IF(R62&lt;=1,0,10)</f>
        <v>0</v>
      </c>
      <c r="T62" s="34"/>
      <c r="U62" s="34"/>
      <c r="V62" s="34"/>
      <c r="W62" s="35">
        <f>IF(V62&lt;=1,0,10)</f>
        <v>0</v>
      </c>
      <c r="X62" s="36"/>
      <c r="Y62" s="26"/>
      <c r="Z62" s="37">
        <f>F62+G62+H62+J62+K62+L62+N62+O62+R62+S62+V62+W62+X62</f>
        <v>102</v>
      </c>
    </row>
    <row r="63" spans="1:26" x14ac:dyDescent="0.25">
      <c r="A63" s="19">
        <v>56</v>
      </c>
      <c r="B63" s="39" t="s">
        <v>80</v>
      </c>
      <c r="C63" s="21">
        <f>VLOOKUP(D63,'[1]Tabelen Masters'!C$4:D297,2,FALSE)</f>
        <v>1.65</v>
      </c>
      <c r="D63" s="42">
        <v>42</v>
      </c>
      <c r="E63" s="23">
        <f>D63/25</f>
        <v>1.68</v>
      </c>
      <c r="F63" s="28">
        <v>0</v>
      </c>
      <c r="G63" s="25">
        <f>IF(F63&lt;=1,0,10)</f>
        <v>0</v>
      </c>
      <c r="H63" s="46"/>
      <c r="I63" s="44"/>
      <c r="J63" s="28">
        <f>_xlfn.XLOOKUP(B63,[2]Blad1!$C$2:$C$57,[2]Blad1!$Q$2:$Q$57)</f>
        <v>90</v>
      </c>
      <c r="K63" s="29">
        <f>IF(J63&lt;=1,0,10)</f>
        <v>10</v>
      </c>
      <c r="L63" s="30"/>
      <c r="M63" s="32"/>
      <c r="N63" s="31"/>
      <c r="O63" s="31">
        <f>IF(N63&lt;=1,0,10)</f>
        <v>0</v>
      </c>
      <c r="P63" s="32"/>
      <c r="Q63" s="30"/>
      <c r="R63" s="33"/>
      <c r="S63" s="31">
        <f>IF(R63&lt;=1,0,10)</f>
        <v>0</v>
      </c>
      <c r="T63" s="34"/>
      <c r="U63" s="34"/>
      <c r="V63" s="34"/>
      <c r="W63" s="35">
        <f>IF(V63&lt;=1,0,10)</f>
        <v>0</v>
      </c>
      <c r="X63" s="36"/>
      <c r="Y63" s="26"/>
      <c r="Z63" s="37">
        <f>F63+G63+H63+J63+K63+L63+N63+O63+R63+S63+V63+W63+X63</f>
        <v>100</v>
      </c>
    </row>
    <row r="64" spans="1:26" x14ac:dyDescent="0.25">
      <c r="A64" s="38">
        <v>57</v>
      </c>
      <c r="B64" s="39" t="s">
        <v>81</v>
      </c>
      <c r="C64" s="21">
        <v>1.35</v>
      </c>
      <c r="D64" s="42">
        <v>35</v>
      </c>
      <c r="E64" s="23">
        <f>D64/25</f>
        <v>1.4</v>
      </c>
      <c r="F64" s="28">
        <v>0</v>
      </c>
      <c r="G64" s="25">
        <f>IF(F64&lt;=1,0,10)</f>
        <v>0</v>
      </c>
      <c r="H64" s="46"/>
      <c r="I64" s="44"/>
      <c r="J64" s="28">
        <f>_xlfn.XLOOKUP(B64,[2]Blad1!$C$2:$C$57,[2]Blad1!$Q$2:$Q$57)</f>
        <v>88</v>
      </c>
      <c r="K64" s="29">
        <f>IF(J64&lt;=1,0,10)</f>
        <v>10</v>
      </c>
      <c r="L64" s="44"/>
      <c r="M64" s="32"/>
      <c r="N64" s="31"/>
      <c r="O64" s="31">
        <f>IF(N64&lt;=1,0,10)</f>
        <v>0</v>
      </c>
      <c r="P64" s="32"/>
      <c r="Q64" s="30"/>
      <c r="R64" s="33"/>
      <c r="S64" s="31">
        <f>IF(R64&lt;=1,0,10)</f>
        <v>0</v>
      </c>
      <c r="T64" s="34"/>
      <c r="U64" s="34"/>
      <c r="V64" s="34"/>
      <c r="W64" s="35">
        <f>IF(V64&lt;=1,0,10)</f>
        <v>0</v>
      </c>
      <c r="X64" s="36"/>
      <c r="Y64" s="26"/>
      <c r="Z64" s="37">
        <f>F64+G64+H64+J64+K64+L64+N64+O64+R64+S64+V64+W64+X64</f>
        <v>98</v>
      </c>
    </row>
    <row r="65" spans="1:26" x14ac:dyDescent="0.25">
      <c r="A65" s="38">
        <v>58</v>
      </c>
      <c r="B65" s="39" t="s">
        <v>82</v>
      </c>
      <c r="C65" s="21">
        <f>VLOOKUP(D65,'[1]Tabelen Masters'!C$4:D160,2,FALSE)</f>
        <v>1.55</v>
      </c>
      <c r="D65" s="42">
        <v>40</v>
      </c>
      <c r="E65" s="23">
        <f>D65/25</f>
        <v>1.6</v>
      </c>
      <c r="F65" s="28">
        <v>0</v>
      </c>
      <c r="G65" s="25">
        <f>IF(F65&lt;=1,0,10)</f>
        <v>0</v>
      </c>
      <c r="H65" s="46"/>
      <c r="I65" s="32"/>
      <c r="J65" s="28">
        <v>83</v>
      </c>
      <c r="K65" s="29">
        <f>IF(J65&lt;=1,0,10)</f>
        <v>10</v>
      </c>
      <c r="L65" s="30"/>
      <c r="M65" s="32"/>
      <c r="N65" s="31"/>
      <c r="O65" s="31">
        <f>IF(N65&lt;=1,0,10)</f>
        <v>0</v>
      </c>
      <c r="P65" s="32"/>
      <c r="Q65" s="30"/>
      <c r="R65" s="33"/>
      <c r="S65" s="31">
        <f>IF(R65&lt;=1,0,10)</f>
        <v>0</v>
      </c>
      <c r="T65" s="34"/>
      <c r="U65" s="34"/>
      <c r="V65" s="34"/>
      <c r="W65" s="35">
        <f>IF(V65&lt;=1,0,10)</f>
        <v>0</v>
      </c>
      <c r="X65" s="36"/>
      <c r="Y65" s="26"/>
      <c r="Z65" s="37">
        <f>F65+G65+H65+J65+K65+L65+N65+O65+R65+S65+V65+W65+X65</f>
        <v>93</v>
      </c>
    </row>
    <row r="66" spans="1:26" x14ac:dyDescent="0.25">
      <c r="A66" s="38">
        <v>59</v>
      </c>
      <c r="B66" s="39" t="s">
        <v>83</v>
      </c>
      <c r="C66" s="21">
        <f>VLOOKUP(D66,'[1]Tabelen Masters'!C$4:D163,2,FALSE)</f>
        <v>0.95</v>
      </c>
      <c r="D66" s="42">
        <v>26</v>
      </c>
      <c r="E66" s="23">
        <f>D66/25</f>
        <v>1.04</v>
      </c>
      <c r="F66" s="28">
        <v>0</v>
      </c>
      <c r="G66" s="25">
        <f>IF(F66&lt;=1,0,10)</f>
        <v>0</v>
      </c>
      <c r="H66" s="46"/>
      <c r="I66" s="32"/>
      <c r="J66" s="28">
        <f>_xlfn.XLOOKUP(B66,[2]Blad1!$C$2:$C$57,[2]Blad1!$Q$2:$Q$57)</f>
        <v>80</v>
      </c>
      <c r="K66" s="29">
        <f>IF(J66&lt;=1,0,10)</f>
        <v>10</v>
      </c>
      <c r="L66" s="30"/>
      <c r="M66" s="32"/>
      <c r="N66" s="31"/>
      <c r="O66" s="31">
        <f>IF(N66&lt;=1,0,10)</f>
        <v>0</v>
      </c>
      <c r="P66" s="32"/>
      <c r="Q66" s="30"/>
      <c r="R66" s="33"/>
      <c r="S66" s="31">
        <f>IF(R66&lt;=1,0,10)</f>
        <v>0</v>
      </c>
      <c r="T66" s="34"/>
      <c r="U66" s="34"/>
      <c r="V66" s="34"/>
      <c r="W66" s="35">
        <f>IF(V66&lt;=1,0,10)</f>
        <v>0</v>
      </c>
      <c r="X66" s="36"/>
      <c r="Y66" s="26"/>
      <c r="Z66" s="37">
        <f>F66+G66+H66+J66+K66+L66+N66+O66+R66+S66+V66+W66+X66</f>
        <v>90</v>
      </c>
    </row>
    <row r="67" spans="1:26" x14ac:dyDescent="0.25">
      <c r="A67" s="38">
        <v>60</v>
      </c>
      <c r="B67" s="39" t="s">
        <v>84</v>
      </c>
      <c r="C67" s="21">
        <f>VLOOKUP(D67,'[1]Tabelen Masters'!C$4:D137,2,FALSE)</f>
        <v>1.45</v>
      </c>
      <c r="D67" s="42">
        <v>38</v>
      </c>
      <c r="E67" s="23">
        <f>D67/25</f>
        <v>1.52</v>
      </c>
      <c r="F67" s="28">
        <v>78</v>
      </c>
      <c r="G67" s="25">
        <f>IF(F67&lt;=1,0,10)</f>
        <v>10</v>
      </c>
      <c r="H67" s="46"/>
      <c r="I67" s="27">
        <v>35</v>
      </c>
      <c r="J67" s="28"/>
      <c r="K67" s="29">
        <f>IF(J67&lt;=1,0,10)</f>
        <v>0</v>
      </c>
      <c r="L67" s="30"/>
      <c r="M67" s="32"/>
      <c r="N67" s="31"/>
      <c r="O67" s="31">
        <f>IF(N67&lt;=1,0,10)</f>
        <v>0</v>
      </c>
      <c r="P67" s="32"/>
      <c r="Q67" s="30"/>
      <c r="R67" s="33"/>
      <c r="S67" s="31">
        <f>IF(R67&lt;=1,0,10)</f>
        <v>0</v>
      </c>
      <c r="T67" s="34"/>
      <c r="U67" s="34"/>
      <c r="V67" s="34"/>
      <c r="W67" s="35">
        <f>IF(V67&lt;=1,0,10)</f>
        <v>0</v>
      </c>
      <c r="X67" s="36"/>
      <c r="Y67" s="26"/>
      <c r="Z67" s="37">
        <f>F67+G67+H67+J67+K67+L67+N67+O67+R67+S67+V67+W67+X67</f>
        <v>88</v>
      </c>
    </row>
    <row r="68" spans="1:26" x14ac:dyDescent="0.25">
      <c r="A68" s="19">
        <v>61</v>
      </c>
      <c r="B68" s="39" t="s">
        <v>85</v>
      </c>
      <c r="C68" s="21">
        <f>VLOOKUP(D68,'[1]Tabelen Masters'!C$4:D170,2,FALSE)</f>
        <v>0.85</v>
      </c>
      <c r="D68" s="42">
        <v>25</v>
      </c>
      <c r="E68" s="23">
        <f>D68/25</f>
        <v>1</v>
      </c>
      <c r="F68" s="28">
        <v>0</v>
      </c>
      <c r="G68" s="25">
        <f>IF(F68&lt;=1,0,10)</f>
        <v>0</v>
      </c>
      <c r="H68" s="26"/>
      <c r="I68" s="32"/>
      <c r="J68" s="28">
        <f>_xlfn.XLOOKUP(B68,[2]Blad1!$C$2:$C$57,[2]Blad1!$Q$2:$Q$57)</f>
        <v>78</v>
      </c>
      <c r="K68" s="29">
        <f>IF(J68&lt;=1,0,10)</f>
        <v>10</v>
      </c>
      <c r="L68" s="30"/>
      <c r="M68" s="27">
        <v>23</v>
      </c>
      <c r="N68" s="31"/>
      <c r="O68" s="31">
        <f>IF(N68&lt;=1,0,10)</f>
        <v>0</v>
      </c>
      <c r="P68" s="32"/>
      <c r="Q68" s="30"/>
      <c r="R68" s="33"/>
      <c r="S68" s="31">
        <f>IF(R68&lt;=1,0,10)</f>
        <v>0</v>
      </c>
      <c r="T68" s="34"/>
      <c r="U68" s="34"/>
      <c r="V68" s="34"/>
      <c r="W68" s="35">
        <f>IF(V68&lt;=1,0,10)</f>
        <v>0</v>
      </c>
      <c r="X68" s="36"/>
      <c r="Y68" s="26"/>
      <c r="Z68" s="37">
        <f>F68+G68+H68+J68+K68+L68+N68+O68+R68+S68+V68+W68+X68</f>
        <v>88</v>
      </c>
    </row>
    <row r="69" spans="1:26" x14ac:dyDescent="0.25">
      <c r="A69" s="38">
        <v>62</v>
      </c>
      <c r="B69" s="39" t="s">
        <v>86</v>
      </c>
      <c r="C69" s="21">
        <f>VLOOKUP(D69,'[1]Tabelen Masters'!C$4:D168,2,FALSE)</f>
        <v>1.1499999999999999</v>
      </c>
      <c r="D69" s="45">
        <v>30</v>
      </c>
      <c r="E69" s="23">
        <f>D69/25</f>
        <v>1.2</v>
      </c>
      <c r="F69" s="28">
        <v>0</v>
      </c>
      <c r="G69" s="25">
        <f>IF(F69&lt;=1,0,10)</f>
        <v>0</v>
      </c>
      <c r="H69" s="26"/>
      <c r="I69" s="32"/>
      <c r="J69" s="28">
        <f>_xlfn.XLOOKUP(B69,[2]Blad1!$C$2:$C$57,[2]Blad1!$Q$2:$Q$57)</f>
        <v>68</v>
      </c>
      <c r="K69" s="29">
        <f>IF(J69&lt;=1,0,10)</f>
        <v>10</v>
      </c>
      <c r="L69" s="30"/>
      <c r="M69" s="27">
        <v>28</v>
      </c>
      <c r="N69" s="31"/>
      <c r="O69" s="31">
        <f>IF(N69&lt;=1,0,10)</f>
        <v>0</v>
      </c>
      <c r="P69" s="32"/>
      <c r="Q69" s="30"/>
      <c r="R69" s="33"/>
      <c r="S69" s="31">
        <f>IF(R69&lt;=1,0,10)</f>
        <v>0</v>
      </c>
      <c r="T69" s="34"/>
      <c r="U69" s="34"/>
      <c r="V69" s="34"/>
      <c r="W69" s="35">
        <f>IF(V69&lt;=1,0,10)</f>
        <v>0</v>
      </c>
      <c r="X69" s="36"/>
      <c r="Y69" s="26"/>
      <c r="Z69" s="37">
        <f>F69+G69+H69+J69+K69+L69+N69+O69+R69+S69+V69+W69+X69</f>
        <v>78</v>
      </c>
    </row>
    <row r="70" spans="1:26" x14ac:dyDescent="0.25">
      <c r="A70" s="38">
        <v>63</v>
      </c>
      <c r="B70" s="39" t="s">
        <v>87</v>
      </c>
      <c r="C70" s="21">
        <f>VLOOKUP(D70,'[1]Tabelen Masters'!C$4:D339,2,FALSE)</f>
        <v>1.45</v>
      </c>
      <c r="D70" s="42">
        <v>38</v>
      </c>
      <c r="E70" s="23">
        <f>D70/25</f>
        <v>1.52</v>
      </c>
      <c r="F70" s="28">
        <v>0</v>
      </c>
      <c r="G70" s="25">
        <f>IF(F70&lt;=1,0,10)</f>
        <v>0</v>
      </c>
      <c r="H70" s="46"/>
      <c r="I70" s="44"/>
      <c r="J70" s="28">
        <f>_xlfn.XLOOKUP(B70,[2]Blad1!$C$2:$C$57,[2]Blad1!$Q$2:$Q$57)</f>
        <v>61</v>
      </c>
      <c r="K70" s="29">
        <f>IF(J70&lt;=1,0,10)</f>
        <v>10</v>
      </c>
      <c r="L70" s="30"/>
      <c r="M70" s="27">
        <v>35</v>
      </c>
      <c r="N70" s="31"/>
      <c r="O70" s="31">
        <f>IF(N70&lt;=1,0,10)</f>
        <v>0</v>
      </c>
      <c r="P70" s="32"/>
      <c r="Q70" s="30"/>
      <c r="R70" s="33"/>
      <c r="S70" s="31">
        <f>IF(R70&lt;=1,0,10)</f>
        <v>0</v>
      </c>
      <c r="T70" s="34"/>
      <c r="U70" s="34"/>
      <c r="V70" s="34"/>
      <c r="W70" s="35">
        <f>IF(V70&lt;=1,0,10)</f>
        <v>0</v>
      </c>
      <c r="X70" s="36"/>
      <c r="Y70" s="26"/>
      <c r="Z70" s="37">
        <f>F70+G70+H70+J70+K70+L70+N70+O70+R70+S70+V70+W70+X70</f>
        <v>71</v>
      </c>
    </row>
  </sheetData>
  <mergeCells count="31">
    <mergeCell ref="W2:W7"/>
    <mergeCell ref="X2:X7"/>
    <mergeCell ref="Y2:Y7"/>
    <mergeCell ref="Z2:Z7"/>
    <mergeCell ref="A3:B3"/>
    <mergeCell ref="A4:B4"/>
    <mergeCell ref="A5:B5"/>
    <mergeCell ref="A6:B6"/>
    <mergeCell ref="A7:B7"/>
    <mergeCell ref="Q2:Q7"/>
    <mergeCell ref="R2:R7"/>
    <mergeCell ref="S2:S7"/>
    <mergeCell ref="T2:T7"/>
    <mergeCell ref="U2:U7"/>
    <mergeCell ref="V2:V7"/>
    <mergeCell ref="K2:K7"/>
    <mergeCell ref="L2:L7"/>
    <mergeCell ref="M2:M7"/>
    <mergeCell ref="N2:N7"/>
    <mergeCell ref="O2:O7"/>
    <mergeCell ref="P2:P7"/>
    <mergeCell ref="A1:Y1"/>
    <mergeCell ref="A2:B2"/>
    <mergeCell ref="C2:C7"/>
    <mergeCell ref="D2:D7"/>
    <mergeCell ref="E2:E7"/>
    <mergeCell ref="F2:F7"/>
    <mergeCell ref="G2:G7"/>
    <mergeCell ref="H2:H7"/>
    <mergeCell ref="I2:I7"/>
    <mergeCell ref="J2:J7"/>
  </mergeCells>
  <conditionalFormatting sqref="B53:B70 B2:B50">
    <cfRule type="duplicateValues" dxfId="13" priority="17"/>
  </conditionalFormatting>
  <conditionalFormatting sqref="B53:B70 B8:B50">
    <cfRule type="duplicateValues" dxfId="12" priority="18"/>
  </conditionalFormatting>
  <conditionalFormatting sqref="F8:F70">
    <cfRule type="cellIs" dxfId="11" priority="1" operator="greaterThan">
      <formula>119</formula>
    </cfRule>
    <cfRule type="cellIs" dxfId="10" priority="2" operator="lessThan">
      <formula>0</formula>
    </cfRule>
    <cfRule type="cellIs" priority="16" stopIfTrue="1" operator="equal">
      <formula>0</formula>
    </cfRule>
  </conditionalFormatting>
  <conditionalFormatting sqref="F7:F70">
    <cfRule type="cellIs" dxfId="9" priority="15" operator="equal">
      <formula>0</formula>
    </cfRule>
  </conditionalFormatting>
  <conditionalFormatting sqref="F2:F70">
    <cfRule type="cellIs" dxfId="8" priority="14" stopIfTrue="1" operator="between">
      <formula>1</formula>
      <formula>79</formula>
    </cfRule>
  </conditionalFormatting>
  <conditionalFormatting sqref="J8:J70">
    <cfRule type="cellIs" dxfId="7" priority="12" operator="lessThan">
      <formula>80</formula>
    </cfRule>
    <cfRule type="cellIs" priority="13" operator="equal">
      <formula>0</formula>
    </cfRule>
  </conditionalFormatting>
  <conditionalFormatting sqref="J8:J70">
    <cfRule type="cellIs" dxfId="6" priority="10" operator="equal">
      <formula>0</formula>
    </cfRule>
    <cfRule type="cellIs" dxfId="5" priority="11" operator="greaterThan">
      <formula>119</formula>
    </cfRule>
  </conditionalFormatting>
  <conditionalFormatting sqref="J8:J70">
    <cfRule type="cellIs" dxfId="4" priority="9" operator="between">
      <formula>1</formula>
      <formula>79</formula>
    </cfRule>
  </conditionalFormatting>
  <conditionalFormatting sqref="N8:N70">
    <cfRule type="cellIs" priority="6" operator="equal">
      <formula>0</formula>
    </cfRule>
    <cfRule type="cellIs" dxfId="3" priority="7" operator="greaterThan">
      <formula>120</formula>
    </cfRule>
    <cfRule type="cellIs" dxfId="2" priority="8" operator="between">
      <formula>1</formula>
      <formula>79</formula>
    </cfRule>
  </conditionalFormatting>
  <conditionalFormatting sqref="R8:R70">
    <cfRule type="cellIs" priority="3" operator="lessThan">
      <formula>1</formula>
    </cfRule>
    <cfRule type="cellIs" dxfId="1" priority="4" operator="greaterThan">
      <formula>120</formula>
    </cfRule>
    <cfRule type="cellIs" dxfId="0" priority="5" stopIfTrue="1" operator="between">
      <formula>1</formula>
      <formula>79</formula>
    </cfRule>
  </conditionalFormatting>
  <pageMargins left="0.7" right="0.7" top="0.75" bottom="0.75" header="0.3" footer="0.3"/>
  <pageSetup paperSize="9" scale="6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2025-05-08T12:56:20Z</dcterms:created>
  <dcterms:modified xsi:type="dcterms:W3CDTF">2025-05-08T12:57:54Z</dcterms:modified>
</cp:coreProperties>
</file>