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Veendam/"/>
    </mc:Choice>
  </mc:AlternateContent>
  <xr:revisionPtr revIDLastSave="0" documentId="8_{59895487-31E2-4AC6-9EE7-A1C1D4E98CB0}" xr6:coauthVersionLast="47" xr6:coauthVersionMax="47" xr10:uidLastSave="{00000000-0000-0000-0000-000000000000}"/>
  <bookViews>
    <workbookView xWindow="-108" yWindow="-108" windowWidth="23256" windowHeight="12456" xr2:uid="{06F90C05-419F-40CE-BD0C-388FC684AF90}"/>
  </bookViews>
  <sheets>
    <sheet name="Blad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5" i="1" l="1"/>
  <c r="O35" i="1" s="1"/>
  <c r="P35" i="1" s="1"/>
  <c r="Q35" i="1" s="1"/>
  <c r="M35" i="1"/>
  <c r="J35" i="1"/>
  <c r="G35" i="1"/>
  <c r="E35" i="1"/>
  <c r="N34" i="1"/>
  <c r="O34" i="1" s="1"/>
  <c r="P34" i="1" s="1"/>
  <c r="Q34" i="1" s="1"/>
  <c r="M34" i="1"/>
  <c r="J34" i="1"/>
  <c r="G34" i="1"/>
  <c r="E34" i="1"/>
  <c r="N33" i="1"/>
  <c r="O33" i="1" s="1"/>
  <c r="P33" i="1" s="1"/>
  <c r="Q33" i="1" s="1"/>
  <c r="M33" i="1"/>
  <c r="J33" i="1"/>
  <c r="G33" i="1"/>
  <c r="E33" i="1"/>
  <c r="N32" i="1"/>
  <c r="O32" i="1" s="1"/>
  <c r="P32" i="1" s="1"/>
  <c r="Q32" i="1" s="1"/>
  <c r="M32" i="1"/>
  <c r="J32" i="1"/>
  <c r="G32" i="1"/>
  <c r="E32" i="1"/>
  <c r="N31" i="1"/>
  <c r="O31" i="1" s="1"/>
  <c r="P31" i="1" s="1"/>
  <c r="Q31" i="1" s="1"/>
  <c r="M31" i="1"/>
  <c r="J31" i="1"/>
  <c r="G31" i="1"/>
  <c r="E31" i="1"/>
  <c r="N30" i="1"/>
  <c r="O30" i="1" s="1"/>
  <c r="P30" i="1" s="1"/>
  <c r="Q30" i="1" s="1"/>
  <c r="M30" i="1"/>
  <c r="J30" i="1"/>
  <c r="G30" i="1"/>
  <c r="E30" i="1"/>
  <c r="N29" i="1"/>
  <c r="O29" i="1" s="1"/>
  <c r="P29" i="1" s="1"/>
  <c r="Q29" i="1" s="1"/>
  <c r="M29" i="1"/>
  <c r="J29" i="1"/>
  <c r="G29" i="1"/>
  <c r="E29" i="1"/>
  <c r="N28" i="1"/>
  <c r="O28" i="1" s="1"/>
  <c r="P28" i="1" s="1"/>
  <c r="Q28" i="1" s="1"/>
  <c r="M28" i="1"/>
  <c r="J28" i="1"/>
  <c r="G28" i="1"/>
  <c r="E28" i="1"/>
  <c r="N27" i="1"/>
  <c r="O27" i="1" s="1"/>
  <c r="P27" i="1" s="1"/>
  <c r="Q27" i="1" s="1"/>
  <c r="M27" i="1"/>
  <c r="J27" i="1"/>
  <c r="G27" i="1"/>
  <c r="E27" i="1"/>
  <c r="N26" i="1"/>
  <c r="O26" i="1" s="1"/>
  <c r="P26" i="1" s="1"/>
  <c r="Q26" i="1" s="1"/>
  <c r="M26" i="1"/>
  <c r="J26" i="1"/>
  <c r="G26" i="1"/>
  <c r="E26" i="1"/>
  <c r="N25" i="1"/>
  <c r="O25" i="1" s="1"/>
  <c r="P25" i="1" s="1"/>
  <c r="Q25" i="1" s="1"/>
  <c r="M25" i="1"/>
  <c r="J25" i="1"/>
  <c r="G25" i="1"/>
  <c r="E25" i="1"/>
  <c r="N24" i="1"/>
  <c r="O24" i="1" s="1"/>
  <c r="P24" i="1" s="1"/>
  <c r="Q24" i="1" s="1"/>
  <c r="M24" i="1"/>
  <c r="J24" i="1"/>
  <c r="G24" i="1"/>
  <c r="E24" i="1"/>
  <c r="N23" i="1"/>
  <c r="O23" i="1" s="1"/>
  <c r="P23" i="1" s="1"/>
  <c r="Q23" i="1" s="1"/>
  <c r="M23" i="1"/>
  <c r="J23" i="1"/>
  <c r="G23" i="1"/>
  <c r="E23" i="1"/>
  <c r="N22" i="1"/>
  <c r="O22" i="1" s="1"/>
  <c r="P22" i="1" s="1"/>
  <c r="Q22" i="1" s="1"/>
  <c r="M22" i="1"/>
  <c r="J22" i="1"/>
  <c r="G22" i="1"/>
  <c r="E22" i="1"/>
  <c r="N21" i="1"/>
  <c r="O21" i="1" s="1"/>
  <c r="P21" i="1" s="1"/>
  <c r="Q21" i="1" s="1"/>
  <c r="M21" i="1"/>
  <c r="J21" i="1"/>
  <c r="G21" i="1"/>
  <c r="E21" i="1"/>
  <c r="N20" i="1"/>
  <c r="O20" i="1" s="1"/>
  <c r="P20" i="1" s="1"/>
  <c r="Q20" i="1" s="1"/>
  <c r="M20" i="1"/>
  <c r="J20" i="1"/>
  <c r="G20" i="1"/>
  <c r="E20" i="1"/>
  <c r="N19" i="1"/>
  <c r="O19" i="1" s="1"/>
  <c r="P19" i="1" s="1"/>
  <c r="Q19" i="1" s="1"/>
  <c r="M19" i="1"/>
  <c r="J19" i="1"/>
  <c r="G19" i="1"/>
  <c r="E19" i="1"/>
  <c r="N18" i="1"/>
  <c r="O18" i="1" s="1"/>
  <c r="P18" i="1" s="1"/>
  <c r="Q18" i="1" s="1"/>
  <c r="M18" i="1"/>
  <c r="J18" i="1"/>
  <c r="G18" i="1"/>
  <c r="E18" i="1"/>
  <c r="N17" i="1"/>
  <c r="O17" i="1" s="1"/>
  <c r="P17" i="1" s="1"/>
  <c r="Q17" i="1" s="1"/>
  <c r="M17" i="1"/>
  <c r="J17" i="1"/>
  <c r="G17" i="1"/>
  <c r="E17" i="1"/>
  <c r="N16" i="1"/>
  <c r="O16" i="1" s="1"/>
  <c r="P16" i="1" s="1"/>
  <c r="Q16" i="1" s="1"/>
  <c r="M16" i="1"/>
  <c r="J16" i="1"/>
  <c r="G16" i="1"/>
  <c r="E16" i="1"/>
  <c r="N15" i="1"/>
  <c r="O15" i="1" s="1"/>
  <c r="P15" i="1" s="1"/>
  <c r="Q15" i="1" s="1"/>
  <c r="M15" i="1"/>
  <c r="J15" i="1"/>
  <c r="G15" i="1"/>
  <c r="E15" i="1"/>
  <c r="N14" i="1"/>
  <c r="O14" i="1" s="1"/>
  <c r="P14" i="1" s="1"/>
  <c r="Q14" i="1" s="1"/>
  <c r="M14" i="1"/>
  <c r="J14" i="1"/>
  <c r="G14" i="1"/>
  <c r="E14" i="1"/>
  <c r="N13" i="1"/>
  <c r="O13" i="1" s="1"/>
  <c r="P13" i="1" s="1"/>
  <c r="Q13" i="1" s="1"/>
  <c r="M13" i="1"/>
  <c r="J13" i="1"/>
  <c r="G13" i="1"/>
  <c r="E13" i="1"/>
  <c r="N12" i="1"/>
  <c r="O12" i="1" s="1"/>
  <c r="P12" i="1" s="1"/>
  <c r="Q12" i="1" s="1"/>
  <c r="M12" i="1"/>
  <c r="J12" i="1"/>
  <c r="G12" i="1"/>
  <c r="E12" i="1"/>
  <c r="N11" i="1"/>
  <c r="O11" i="1" s="1"/>
  <c r="P11" i="1" s="1"/>
  <c r="Q11" i="1" s="1"/>
  <c r="M11" i="1"/>
  <c r="J11" i="1"/>
  <c r="G11" i="1"/>
  <c r="E11" i="1"/>
  <c r="N10" i="1"/>
  <c r="O10" i="1" s="1"/>
  <c r="P10" i="1" s="1"/>
  <c r="Q10" i="1" s="1"/>
  <c r="M10" i="1"/>
  <c r="J10" i="1"/>
  <c r="G10" i="1"/>
  <c r="E10" i="1"/>
  <c r="N9" i="1"/>
  <c r="O9" i="1" s="1"/>
  <c r="P9" i="1" s="1"/>
  <c r="Q9" i="1" s="1"/>
  <c r="M9" i="1"/>
  <c r="J9" i="1"/>
  <c r="G9" i="1"/>
  <c r="N8" i="1"/>
  <c r="O8" i="1" s="1"/>
  <c r="P8" i="1" s="1"/>
  <c r="Q8" i="1" s="1"/>
  <c r="M8" i="1"/>
  <c r="J8" i="1"/>
  <c r="G8" i="1"/>
  <c r="E8" i="1"/>
  <c r="N7" i="1"/>
  <c r="O7" i="1" s="1"/>
  <c r="P7" i="1" s="1"/>
  <c r="Q7" i="1" s="1"/>
  <c r="M7" i="1"/>
  <c r="J7" i="1"/>
  <c r="G7" i="1"/>
  <c r="E7" i="1"/>
  <c r="N6" i="1"/>
  <c r="O6" i="1" s="1"/>
  <c r="P6" i="1" s="1"/>
  <c r="Q6" i="1" s="1"/>
  <c r="M6" i="1"/>
  <c r="J6" i="1"/>
  <c r="G6" i="1"/>
  <c r="E6" i="1"/>
  <c r="N5" i="1"/>
  <c r="O5" i="1" s="1"/>
  <c r="P5" i="1" s="1"/>
  <c r="Q5" i="1" s="1"/>
  <c r="M5" i="1"/>
  <c r="J5" i="1"/>
  <c r="G5" i="1"/>
  <c r="E5" i="1"/>
  <c r="N4" i="1"/>
  <c r="O4" i="1" s="1"/>
  <c r="P4" i="1" s="1"/>
  <c r="Q4" i="1" s="1"/>
  <c r="M4" i="1"/>
  <c r="J4" i="1"/>
  <c r="G4" i="1"/>
  <c r="E4" i="1"/>
  <c r="N3" i="1"/>
  <c r="O3" i="1" s="1"/>
  <c r="P3" i="1" s="1"/>
  <c r="Q3" i="1" s="1"/>
  <c r="M3" i="1"/>
  <c r="J3" i="1"/>
  <c r="G3" i="1"/>
  <c r="E3" i="1"/>
  <c r="N2" i="1"/>
  <c r="O2" i="1" s="1"/>
  <c r="P2" i="1" s="1"/>
  <c r="Q2" i="1" s="1"/>
  <c r="M2" i="1"/>
  <c r="J2" i="1"/>
  <c r="G2" i="1"/>
  <c r="E2" i="1"/>
</calcChain>
</file>

<file path=xl/sharedStrings.xml><?xml version="1.0" encoding="utf-8"?>
<sst xmlns="http://schemas.openxmlformats.org/spreadsheetml/2006/main" count="84" uniqueCount="51">
  <si>
    <t>GROEP A</t>
  </si>
  <si>
    <t>Moyenne</t>
  </si>
  <si>
    <t>te maken caramboles</t>
  </si>
  <si>
    <t>rating getal</t>
  </si>
  <si>
    <t>caramboles 1e partij</t>
  </si>
  <si>
    <t>hoogste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</si>
  <si>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</si>
  <si>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</si>
  <si>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</si>
  <si>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</si>
  <si>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</si>
  <si>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</si>
  <si>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</si>
  <si>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 xml:space="preserve">Punten afgerond </t>
  </si>
  <si>
    <t>uitgenodigd Finale</t>
  </si>
  <si>
    <t>Johnny Geertsma</t>
  </si>
  <si>
    <t>A</t>
  </si>
  <si>
    <t>Jacob Bosma</t>
  </si>
  <si>
    <t>Koos Blaauw (neef)</t>
  </si>
  <si>
    <t>Wolter Eling</t>
  </si>
  <si>
    <t>Willie Siemens</t>
  </si>
  <si>
    <t>Fokko van Biessum</t>
  </si>
  <si>
    <t>Jan Knol</t>
  </si>
  <si>
    <t>Michiel Weisbeek</t>
  </si>
  <si>
    <t>Johan Edens</t>
  </si>
  <si>
    <t>Geert Grevink</t>
  </si>
  <si>
    <t>Mehmet Apaydin</t>
  </si>
  <si>
    <t>Lucas Bronsema</t>
  </si>
  <si>
    <t>Kasper Sturre</t>
  </si>
  <si>
    <t>Tjaart Schaub</t>
  </si>
  <si>
    <t xml:space="preserve">Hendrik Sloot   </t>
  </si>
  <si>
    <t xml:space="preserve">Hilko Blaauw   </t>
  </si>
  <si>
    <t>René Martena</t>
  </si>
  <si>
    <t>Mark Meijer</t>
  </si>
  <si>
    <t>Boele Boelens</t>
  </si>
  <si>
    <t>Hans Mulder</t>
  </si>
  <si>
    <t xml:space="preserve">Henk Bos   </t>
  </si>
  <si>
    <t>Henk Matthijssen</t>
  </si>
  <si>
    <t>Ron Pijper</t>
  </si>
  <si>
    <t>Hans van Engelen</t>
  </si>
  <si>
    <t>Tom Been</t>
  </si>
  <si>
    <t>Harrie Viswat</t>
  </si>
  <si>
    <t>Peter Lambeck</t>
  </si>
  <si>
    <t>Peter Keizer</t>
  </si>
  <si>
    <t xml:space="preserve">Klaas Siepel   </t>
  </si>
  <si>
    <t>Dirk Brakenhoff</t>
  </si>
  <si>
    <t>Piet Wüst</t>
  </si>
  <si>
    <t>Tjerk Hofman</t>
  </si>
  <si>
    <t>Henk Mast</t>
  </si>
  <si>
    <t>Henk Tammes</t>
  </si>
  <si>
    <t>nieuw te meken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</si>
</sst>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3]General"/>
    <numFmt numFmtId="165" formatCode="0.000"/>
    <numFmt numFmtId="166" formatCode="d/mmm;@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rgb="FF000000"/>
      <name val="Arial"/>
      <family val="2"/>
    </font>
    <font>
      <sz val="22"/>
      <color rgb="FF000000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9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1"/>
      <color theme="1"/>
      <name val="Arial"/>
      <family val="2"/>
    </font>
    <font>
      <b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rgb="FF99CC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 applyNumberFormat="0" applyBorder="0" applyProtection="0"/>
    <xf numFmtId="164" fontId="9" fillId="0" borderId="0" applyBorder="0" applyProtection="0"/>
  </cellStyleXfs>
  <cellXfs count="46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textRotation="90"/>
    </xf>
    <xf numFmtId="0" fontId="2" fillId="3" borderId="1" xfId="0" applyFont="1" applyFill="1" applyBorder="1" applyAlignment="1" applyProtection="1">
      <alignment horizontal="center" textRotation="90"/>
      <protection locked="0"/>
    </xf>
    <xf numFmtId="0" fontId="2" fillId="0" borderId="1" xfId="0" applyFont="1" applyBorder="1" applyAlignment="1" applyProtection="1">
      <alignment horizontal="center" textRotation="90"/>
      <protection locked="0"/>
    </xf>
    <xf numFmtId="0" fontId="2" fillId="0" borderId="1" xfId="0" applyFont="1" applyBorder="1" applyAlignment="1">
      <alignment horizontal="right" textRotation="90"/>
    </xf>
    <xf numFmtId="0" fontId="2" fillId="0" borderId="2" xfId="0" applyFont="1" applyBorder="1" applyAlignment="1">
      <alignment horizontal="center" textRotation="90"/>
    </xf>
    <xf numFmtId="0" fontId="5" fillId="0" borderId="3" xfId="0" applyFont="1" applyBorder="1" applyAlignment="1">
      <alignment textRotation="90"/>
    </xf>
    <xf numFmtId="0" fontId="2" fillId="0" borderId="3" xfId="0" applyFont="1" applyBorder="1" applyAlignment="1" applyProtection="1">
      <alignment horizontal="center" textRotation="90"/>
      <protection locked="0"/>
    </xf>
    <xf numFmtId="0" fontId="6" fillId="0" borderId="1" xfId="0" applyFont="1" applyBorder="1" applyAlignment="1">
      <alignment horizontal="center"/>
    </xf>
    <xf numFmtId="16" fontId="7" fillId="0" borderId="1" xfId="0" applyNumberFormat="1" applyFont="1" applyBorder="1" applyAlignment="1" applyProtection="1">
      <alignment horizontal="left"/>
      <protection locked="0"/>
    </xf>
    <xf numFmtId="0" fontId="7" fillId="2" borderId="4" xfId="1" applyFont="1" applyFill="1" applyBorder="1" applyProtection="1">
      <protection locked="0"/>
    </xf>
    <xf numFmtId="164" fontId="0" fillId="0" borderId="1" xfId="2" applyFont="1" applyBorder="1" applyAlignment="1" applyProtection="1">
      <alignment horizontal="center"/>
    </xf>
    <xf numFmtId="165" fontId="10" fillId="0" borderId="3" xfId="1" applyNumberFormat="1" applyFont="1" applyBorder="1" applyAlignment="1" applyProtection="1">
      <alignment horizontal="center"/>
    </xf>
    <xf numFmtId="0" fontId="10" fillId="2" borderId="3" xfId="1" applyFont="1" applyFill="1" applyBorder="1" applyAlignment="1" applyProtection="1">
      <alignment horizontal="center"/>
      <protection locked="0"/>
    </xf>
    <xf numFmtId="165" fontId="6" fillId="0" borderId="1" xfId="1" applyNumberFormat="1" applyFont="1" applyBorder="1" applyAlignment="1" applyProtection="1">
      <alignment horizontal="center"/>
    </xf>
    <xf numFmtId="0" fontId="11" fillId="0" borderId="3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1" fontId="6" fillId="0" borderId="1" xfId="0" applyNumberFormat="1" applyFont="1" applyBorder="1" applyAlignment="1">
      <alignment horizontal="right"/>
    </xf>
    <xf numFmtId="165" fontId="6" fillId="0" borderId="1" xfId="0" applyNumberFormat="1" applyFont="1" applyBorder="1" applyAlignment="1">
      <alignment horizontal="right"/>
    </xf>
    <xf numFmtId="165" fontId="6" fillId="0" borderId="2" xfId="0" applyNumberFormat="1" applyFont="1" applyBorder="1"/>
    <xf numFmtId="1" fontId="6" fillId="0" borderId="3" xfId="0" applyNumberFormat="1" applyFont="1" applyBorder="1"/>
    <xf numFmtId="0" fontId="13" fillId="0" borderId="3" xfId="0" applyFont="1" applyBorder="1" applyAlignment="1" applyProtection="1">
      <alignment horizontal="center"/>
      <protection locked="0"/>
    </xf>
    <xf numFmtId="165" fontId="6" fillId="0" borderId="1" xfId="0" applyNumberFormat="1" applyFont="1" applyBorder="1"/>
    <xf numFmtId="16" fontId="7" fillId="0" borderId="3" xfId="0" applyNumberFormat="1" applyFont="1" applyBorder="1" applyAlignment="1" applyProtection="1">
      <alignment horizontal="left"/>
      <protection locked="0"/>
    </xf>
    <xf numFmtId="0" fontId="7" fillId="2" borderId="4" xfId="0" applyFont="1" applyFill="1" applyBorder="1" applyProtection="1">
      <protection locked="0"/>
    </xf>
    <xf numFmtId="0" fontId="10" fillId="2" borderId="3" xfId="0" applyFont="1" applyFill="1" applyBorder="1" applyAlignment="1" applyProtection="1">
      <alignment horizontal="center"/>
      <protection locked="0"/>
    </xf>
    <xf numFmtId="16" fontId="7" fillId="0" borderId="3" xfId="0" applyNumberFormat="1" applyFont="1" applyBorder="1" applyAlignment="1" applyProtection="1">
      <alignment horizontal="center"/>
      <protection locked="0"/>
    </xf>
    <xf numFmtId="0" fontId="7" fillId="0" borderId="1" xfId="0" applyFont="1" applyBorder="1" applyAlignment="1">
      <alignment horizontal="center"/>
    </xf>
    <xf numFmtId="164" fontId="14" fillId="0" borderId="1" xfId="2" applyFont="1" applyBorder="1" applyAlignment="1" applyProtection="1">
      <alignment horizontal="center"/>
    </xf>
    <xf numFmtId="165" fontId="7" fillId="0" borderId="1" xfId="1" applyNumberFormat="1" applyFont="1" applyBorder="1" applyAlignment="1" applyProtection="1">
      <alignment horizontal="center"/>
    </xf>
    <xf numFmtId="0" fontId="7" fillId="0" borderId="3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>
      <alignment horizontal="right"/>
    </xf>
    <xf numFmtId="165" fontId="7" fillId="0" borderId="1" xfId="0" applyNumberFormat="1" applyFont="1" applyBorder="1" applyAlignment="1">
      <alignment horizontal="right"/>
    </xf>
    <xf numFmtId="165" fontId="7" fillId="0" borderId="1" xfId="0" applyNumberFormat="1" applyFont="1" applyBorder="1"/>
    <xf numFmtId="1" fontId="7" fillId="0" borderId="3" xfId="0" applyNumberFormat="1" applyFont="1" applyBorder="1"/>
    <xf numFmtId="0" fontId="7" fillId="0" borderId="3" xfId="0" applyFont="1" applyBorder="1" applyAlignment="1" applyProtection="1">
      <alignment horizontal="center"/>
      <protection locked="0"/>
    </xf>
    <xf numFmtId="0" fontId="7" fillId="2" borderId="4" xfId="0" applyFont="1" applyFill="1" applyBorder="1" applyAlignment="1" applyProtection="1">
      <alignment horizontal="left"/>
      <protection locked="0"/>
    </xf>
    <xf numFmtId="0" fontId="7" fillId="2" borderId="4" xfId="1" applyFont="1" applyFill="1" applyBorder="1" applyAlignment="1" applyProtection="1">
      <alignment horizontal="left"/>
      <protection locked="0"/>
    </xf>
    <xf numFmtId="0" fontId="1" fillId="0" borderId="3" xfId="0" applyFont="1" applyBorder="1" applyProtection="1">
      <protection locked="0"/>
    </xf>
    <xf numFmtId="1" fontId="10" fillId="2" borderId="3" xfId="0" applyNumberFormat="1" applyFont="1" applyFill="1" applyBorder="1" applyAlignment="1" applyProtection="1">
      <alignment horizontal="center"/>
      <protection locked="0"/>
    </xf>
    <xf numFmtId="166" fontId="7" fillId="0" borderId="3" xfId="0" applyNumberFormat="1" applyFont="1" applyBorder="1" applyAlignment="1" applyProtection="1">
      <alignment horizontal="left"/>
      <protection locked="0"/>
    </xf>
  </cellXfs>
  <cellStyles count="3">
    <cellStyle name="Excel Built-in Normal" xfId="2" xr:uid="{01C0F0EC-822C-48E2-80EE-C59BD14EB42A}"/>
    <cellStyle name="Standaard" xfId="0" builtinId="0"/>
    <cellStyle name="Standaard 2" xfId="1" xr:uid="{F4355CC5-184D-469A-B189-6730E66CA03C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c38b57e6c564e81/Bureaublad/Veendam/Eindstand%20Driebanden%20voorwedstrijden%20%20Wildervang.xlsm" TargetMode="External"/><Relationship Id="rId1" Type="http://schemas.openxmlformats.org/officeDocument/2006/relationships/externalLinkPath" Target="Eindstand%20Driebanden%20voorwedstrijden%20%20Wildervang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oep A"/>
      <sheetName val="Groep B"/>
      <sheetName val="Hulpblad"/>
    </sheetNames>
    <sheetDataSet>
      <sheetData sheetId="0"/>
      <sheetData sheetId="1"/>
      <sheetData sheetId="2">
        <row r="6">
          <cell r="I6">
            <v>8</v>
          </cell>
          <cell r="J6">
            <v>0.27500000000000002</v>
          </cell>
        </row>
        <row r="7">
          <cell r="I7">
            <v>9</v>
          </cell>
          <cell r="J7">
            <v>0.317</v>
          </cell>
        </row>
        <row r="8">
          <cell r="I8">
            <v>10</v>
          </cell>
          <cell r="J8">
            <v>0.35</v>
          </cell>
        </row>
        <row r="9">
          <cell r="I9">
            <v>11</v>
          </cell>
          <cell r="J9">
            <v>0.38400000000000001</v>
          </cell>
        </row>
        <row r="10">
          <cell r="I10">
            <v>12</v>
          </cell>
          <cell r="J10">
            <v>0.41699999999999998</v>
          </cell>
        </row>
        <row r="11">
          <cell r="I11">
            <v>13</v>
          </cell>
          <cell r="J11">
            <v>0.45</v>
          </cell>
        </row>
        <row r="12">
          <cell r="I12">
            <v>14</v>
          </cell>
          <cell r="J12">
            <v>0.48399999999999999</v>
          </cell>
        </row>
        <row r="13">
          <cell r="I13">
            <v>15</v>
          </cell>
          <cell r="J13">
            <v>0.51700000000000002</v>
          </cell>
        </row>
        <row r="14">
          <cell r="I14">
            <v>16</v>
          </cell>
          <cell r="J14">
            <v>0.55000000000000004</v>
          </cell>
        </row>
        <row r="15">
          <cell r="I15">
            <v>17</v>
          </cell>
          <cell r="J15">
            <v>0.58399999999999996</v>
          </cell>
        </row>
        <row r="16">
          <cell r="I16">
            <v>18</v>
          </cell>
          <cell r="J16">
            <v>0.61699999999999999</v>
          </cell>
        </row>
        <row r="17">
          <cell r="I17">
            <v>19</v>
          </cell>
          <cell r="J17">
            <v>0.65</v>
          </cell>
        </row>
        <row r="18">
          <cell r="I18">
            <v>20</v>
          </cell>
          <cell r="J18">
            <v>0.68400000000000005</v>
          </cell>
        </row>
        <row r="19">
          <cell r="I19">
            <v>21</v>
          </cell>
          <cell r="J19">
            <v>0.71699999999999997</v>
          </cell>
        </row>
        <row r="20">
          <cell r="I20">
            <v>22</v>
          </cell>
          <cell r="J20">
            <v>0.75</v>
          </cell>
        </row>
        <row r="21">
          <cell r="I21">
            <v>23</v>
          </cell>
          <cell r="J21">
            <v>0.78400000000000003</v>
          </cell>
        </row>
        <row r="22">
          <cell r="I22">
            <v>24</v>
          </cell>
          <cell r="J22">
            <v>0.81699999999999995</v>
          </cell>
        </row>
        <row r="23">
          <cell r="I23">
            <v>25</v>
          </cell>
          <cell r="J23">
            <v>0.85</v>
          </cell>
        </row>
        <row r="24">
          <cell r="I24">
            <v>26</v>
          </cell>
          <cell r="J24">
            <v>0.88400000000000001</v>
          </cell>
        </row>
        <row r="25">
          <cell r="I25">
            <v>27</v>
          </cell>
          <cell r="J25">
            <v>0.91700000000000004</v>
          </cell>
        </row>
        <row r="26">
          <cell r="I26">
            <v>28</v>
          </cell>
          <cell r="J26">
            <v>0.95</v>
          </cell>
        </row>
        <row r="27">
          <cell r="I27">
            <v>29</v>
          </cell>
          <cell r="J27">
            <v>0.98399999999999999</v>
          </cell>
        </row>
        <row r="28">
          <cell r="I28">
            <v>30</v>
          </cell>
          <cell r="J28">
            <v>1.0169999999999999</v>
          </cell>
        </row>
        <row r="29">
          <cell r="I29">
            <v>31</v>
          </cell>
          <cell r="J29">
            <v>1.05</v>
          </cell>
        </row>
        <row r="30">
          <cell r="I30">
            <v>32</v>
          </cell>
          <cell r="J30">
            <v>1.0840000000000001</v>
          </cell>
        </row>
        <row r="31">
          <cell r="I31">
            <v>33</v>
          </cell>
          <cell r="J31">
            <v>1.117</v>
          </cell>
        </row>
        <row r="32">
          <cell r="I32">
            <v>34</v>
          </cell>
          <cell r="J32">
            <v>1.1499999999999999</v>
          </cell>
        </row>
        <row r="33">
          <cell r="I33">
            <v>35</v>
          </cell>
          <cell r="J33">
            <v>1.1839999999999999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95227-368E-483F-AB2A-3058688B613D}">
  <sheetPr>
    <pageSetUpPr fitToPage="1"/>
  </sheetPr>
  <dimension ref="A1:S35"/>
  <sheetViews>
    <sheetView tabSelected="1" workbookViewId="0">
      <selection sqref="A1:S35"/>
    </sheetView>
  </sheetViews>
  <sheetFormatPr defaultRowHeight="14.4" x14ac:dyDescent="0.3"/>
  <cols>
    <col min="1" max="1" width="3.21875" bestFit="1" customWidth="1"/>
    <col min="2" max="2" width="7.44140625" bestFit="1" customWidth="1"/>
    <col min="3" max="3" width="20.77734375" bestFit="1" customWidth="1"/>
    <col min="4" max="4" width="2.109375" bestFit="1" customWidth="1"/>
    <col min="5" max="5" width="4.77734375" bestFit="1" customWidth="1"/>
    <col min="6" max="6" width="3.77734375" bestFit="1" customWidth="1"/>
    <col min="7" max="7" width="6" bestFit="1" customWidth="1"/>
    <col min="8" max="9" width="3.77734375" bestFit="1" customWidth="1"/>
    <col min="10" max="10" width="4.33203125" bestFit="1" customWidth="1"/>
    <col min="11" max="12" width="3.77734375" bestFit="1" customWidth="1"/>
    <col min="13" max="13" width="4.33203125" bestFit="1" customWidth="1"/>
    <col min="14" max="14" width="3.77734375" bestFit="1" customWidth="1"/>
    <col min="15" max="15" width="6" bestFit="1" customWidth="1"/>
    <col min="16" max="16" width="8.21875" bestFit="1" customWidth="1"/>
    <col min="17" max="17" width="4.33203125" bestFit="1" customWidth="1"/>
    <col min="18" max="19" width="3.77734375" bestFit="1" customWidth="1"/>
  </cols>
  <sheetData>
    <row r="1" spans="1:19" ht="133.80000000000001" x14ac:dyDescent="0.45">
      <c r="A1" s="1"/>
      <c r="B1" s="2"/>
      <c r="C1" s="3" t="s">
        <v>0</v>
      </c>
      <c r="D1" s="4"/>
      <c r="E1" s="5" t="s">
        <v>1</v>
      </c>
      <c r="F1" s="6" t="s">
        <v>2</v>
      </c>
      <c r="G1" s="5" t="s">
        <v>3</v>
      </c>
      <c r="H1" s="7" t="s">
        <v>4</v>
      </c>
      <c r="I1" s="7" t="s">
        <v>5</v>
      </c>
      <c r="J1" s="8" t="s">
        <v>6</v>
      </c>
      <c r="K1" s="7" t="s">
        <v>7</v>
      </c>
      <c r="L1" s="7" t="s">
        <v>8</v>
      </c>
      <c r="M1" s="5" t="s">
        <v>9</v>
      </c>
      <c r="N1" s="5" t="s">
        <v>10</v>
      </c>
      <c r="O1" s="8" t="s">
        <v>11</v>
      </c>
      <c r="P1" s="9" t="s">
        <v>12</v>
      </c>
      <c r="Q1" s="10" t="s">
        <v>13</v>
      </c>
      <c r="R1" s="11" t="s">
        <v>14</v>
      </c>
      <c r="S1" s="11" t="s">
        <v>50</v>
      </c>
    </row>
    <row r="2" spans="1:19" x14ac:dyDescent="0.3">
      <c r="A2" s="12">
        <v>1</v>
      </c>
      <c r="B2" s="13">
        <v>45533</v>
      </c>
      <c r="C2" s="14" t="s">
        <v>15</v>
      </c>
      <c r="D2" s="15" t="s">
        <v>16</v>
      </c>
      <c r="E2" s="16">
        <f>VLOOKUP(F2,[1]Hulpblad!I$6:J54,2,FALSE)</f>
        <v>0.68400000000000005</v>
      </c>
      <c r="F2" s="17">
        <v>20</v>
      </c>
      <c r="G2" s="18">
        <f t="shared" ref="G2:G35" si="0">F2/30</f>
        <v>0.66666666666666663</v>
      </c>
      <c r="H2" s="19">
        <v>27</v>
      </c>
      <c r="I2" s="20">
        <v>3</v>
      </c>
      <c r="J2" s="21">
        <f t="shared" ref="J2:J35" si="1">H2/F2*100</f>
        <v>135</v>
      </c>
      <c r="K2" s="20">
        <v>31</v>
      </c>
      <c r="L2" s="20">
        <v>6</v>
      </c>
      <c r="M2" s="21">
        <f t="shared" ref="M2:M35" si="2">K2/F2*100</f>
        <v>155</v>
      </c>
      <c r="N2" s="12">
        <f t="shared" ref="N2:N35" si="3">H2+K2</f>
        <v>58</v>
      </c>
      <c r="O2" s="22">
        <f t="shared" ref="O2:O35" si="4">N2/60</f>
        <v>0.96666666666666667</v>
      </c>
      <c r="P2" s="23">
        <f t="shared" ref="P2:P35" si="5">O2/G2*100</f>
        <v>145.00000000000003</v>
      </c>
      <c r="Q2" s="24">
        <f t="shared" ref="Q2:Q35" si="6">ROUNDDOWN(P2,0)</f>
        <v>145</v>
      </c>
      <c r="R2" s="25"/>
      <c r="S2">
        <v>22</v>
      </c>
    </row>
    <row r="3" spans="1:19" x14ac:dyDescent="0.3">
      <c r="A3" s="12">
        <v>2</v>
      </c>
      <c r="B3" s="13">
        <v>45542</v>
      </c>
      <c r="C3" s="14" t="s">
        <v>17</v>
      </c>
      <c r="D3" s="15" t="s">
        <v>16</v>
      </c>
      <c r="E3" s="16">
        <f>VLOOKUP(F3,[1]Hulpblad!I$6:J61,2,FALSE)</f>
        <v>0.45</v>
      </c>
      <c r="F3" s="17">
        <v>13</v>
      </c>
      <c r="G3" s="18">
        <f t="shared" si="0"/>
        <v>0.43333333333333335</v>
      </c>
      <c r="H3" s="19">
        <v>13</v>
      </c>
      <c r="I3" s="20">
        <v>2</v>
      </c>
      <c r="J3" s="21">
        <f t="shared" si="1"/>
        <v>100</v>
      </c>
      <c r="K3" s="20">
        <v>22</v>
      </c>
      <c r="L3" s="20">
        <v>5</v>
      </c>
      <c r="M3" s="21">
        <f t="shared" si="2"/>
        <v>169.23076923076923</v>
      </c>
      <c r="N3" s="12">
        <f t="shared" si="3"/>
        <v>35</v>
      </c>
      <c r="O3" s="22">
        <f t="shared" si="4"/>
        <v>0.58333333333333337</v>
      </c>
      <c r="P3" s="26">
        <f t="shared" si="5"/>
        <v>134.61538461538461</v>
      </c>
      <c r="Q3" s="24">
        <f t="shared" si="6"/>
        <v>134</v>
      </c>
      <c r="R3" s="25"/>
      <c r="S3">
        <v>14</v>
      </c>
    </row>
    <row r="4" spans="1:19" x14ac:dyDescent="0.3">
      <c r="A4" s="12">
        <v>3</v>
      </c>
      <c r="B4" s="27">
        <v>45535</v>
      </c>
      <c r="C4" s="14" t="s">
        <v>18</v>
      </c>
      <c r="D4" s="15" t="s">
        <v>16</v>
      </c>
      <c r="E4" s="16">
        <f>VLOOKUP(F4,[1]Hulpblad!I$6:J43,2,FALSE)</f>
        <v>0.65</v>
      </c>
      <c r="F4" s="17">
        <v>19</v>
      </c>
      <c r="G4" s="18">
        <f t="shared" si="0"/>
        <v>0.6333333333333333</v>
      </c>
      <c r="H4" s="19">
        <v>23</v>
      </c>
      <c r="I4" s="20">
        <v>5</v>
      </c>
      <c r="J4" s="21">
        <f t="shared" si="1"/>
        <v>121.05263157894737</v>
      </c>
      <c r="K4" s="20">
        <v>26</v>
      </c>
      <c r="L4" s="20">
        <v>3</v>
      </c>
      <c r="M4" s="21">
        <f t="shared" si="2"/>
        <v>136.84210526315789</v>
      </c>
      <c r="N4" s="12">
        <f t="shared" si="3"/>
        <v>49</v>
      </c>
      <c r="O4" s="22">
        <f t="shared" si="4"/>
        <v>0.81666666666666665</v>
      </c>
      <c r="P4" s="26">
        <f t="shared" si="5"/>
        <v>128.94736842105263</v>
      </c>
      <c r="Q4" s="24">
        <f t="shared" si="6"/>
        <v>128</v>
      </c>
      <c r="R4" s="25"/>
      <c r="S4">
        <v>20</v>
      </c>
    </row>
    <row r="5" spans="1:19" x14ac:dyDescent="0.3">
      <c r="A5" s="12">
        <v>4</v>
      </c>
      <c r="B5" s="27">
        <v>45534</v>
      </c>
      <c r="C5" s="14" t="s">
        <v>19</v>
      </c>
      <c r="D5" s="15" t="s">
        <v>16</v>
      </c>
      <c r="E5" s="16">
        <f>VLOOKUP(F5,[1]Hulpblad!I$6:J57,2,FALSE)</f>
        <v>0.51700000000000002</v>
      </c>
      <c r="F5" s="17">
        <v>15</v>
      </c>
      <c r="G5" s="18">
        <f t="shared" si="0"/>
        <v>0.5</v>
      </c>
      <c r="H5" s="19">
        <v>17</v>
      </c>
      <c r="I5" s="20">
        <v>4</v>
      </c>
      <c r="J5" s="21">
        <f t="shared" si="1"/>
        <v>113.33333333333333</v>
      </c>
      <c r="K5" s="20">
        <v>20</v>
      </c>
      <c r="L5" s="20">
        <v>5</v>
      </c>
      <c r="M5" s="21">
        <f t="shared" si="2"/>
        <v>133.33333333333331</v>
      </c>
      <c r="N5" s="12">
        <f t="shared" si="3"/>
        <v>37</v>
      </c>
      <c r="O5" s="22">
        <f t="shared" si="4"/>
        <v>0.6166666666666667</v>
      </c>
      <c r="P5" s="26">
        <f t="shared" si="5"/>
        <v>123.33333333333334</v>
      </c>
      <c r="Q5" s="24">
        <f t="shared" si="6"/>
        <v>123</v>
      </c>
      <c r="R5" s="25"/>
      <c r="S5">
        <v>16</v>
      </c>
    </row>
    <row r="6" spans="1:19" x14ac:dyDescent="0.3">
      <c r="A6" s="12">
        <v>5</v>
      </c>
      <c r="B6" s="27">
        <v>45533</v>
      </c>
      <c r="C6" s="14" t="s">
        <v>20</v>
      </c>
      <c r="D6" s="15" t="s">
        <v>16</v>
      </c>
      <c r="E6" s="16">
        <f>VLOOKUP(F6,[1]Hulpblad!I$6:J36,2,FALSE)</f>
        <v>0.71699999999999997</v>
      </c>
      <c r="F6" s="17">
        <v>21</v>
      </c>
      <c r="G6" s="18">
        <f t="shared" si="0"/>
        <v>0.7</v>
      </c>
      <c r="H6" s="19">
        <v>28</v>
      </c>
      <c r="I6" s="20">
        <v>5</v>
      </c>
      <c r="J6" s="21">
        <f t="shared" si="1"/>
        <v>133.33333333333331</v>
      </c>
      <c r="K6" s="20">
        <v>21</v>
      </c>
      <c r="L6" s="20">
        <v>3</v>
      </c>
      <c r="M6" s="21">
        <f t="shared" si="2"/>
        <v>100</v>
      </c>
      <c r="N6" s="12">
        <f t="shared" si="3"/>
        <v>49</v>
      </c>
      <c r="O6" s="22">
        <f t="shared" si="4"/>
        <v>0.81666666666666665</v>
      </c>
      <c r="P6" s="26">
        <f t="shared" si="5"/>
        <v>116.66666666666667</v>
      </c>
      <c r="Q6" s="24">
        <f t="shared" si="6"/>
        <v>116</v>
      </c>
      <c r="R6" s="25"/>
    </row>
    <row r="7" spans="1:19" x14ac:dyDescent="0.3">
      <c r="A7" s="12">
        <v>6</v>
      </c>
      <c r="B7" s="27">
        <v>45535</v>
      </c>
      <c r="C7" s="14" t="s">
        <v>21</v>
      </c>
      <c r="D7" s="15" t="s">
        <v>16</v>
      </c>
      <c r="E7" s="16">
        <f>VLOOKUP(F7,[1]Hulpblad!I$6:J64,2,FALSE)</f>
        <v>0.61699999999999999</v>
      </c>
      <c r="F7" s="17">
        <v>18</v>
      </c>
      <c r="G7" s="18">
        <f t="shared" si="0"/>
        <v>0.6</v>
      </c>
      <c r="H7" s="19">
        <v>21</v>
      </c>
      <c r="I7" s="20">
        <v>5</v>
      </c>
      <c r="J7" s="21">
        <f t="shared" si="1"/>
        <v>116.66666666666667</v>
      </c>
      <c r="K7" s="20">
        <v>20</v>
      </c>
      <c r="L7" s="20">
        <v>3</v>
      </c>
      <c r="M7" s="21">
        <f t="shared" si="2"/>
        <v>111.11111111111111</v>
      </c>
      <c r="N7" s="12">
        <f t="shared" si="3"/>
        <v>41</v>
      </c>
      <c r="O7" s="22">
        <f t="shared" si="4"/>
        <v>0.68333333333333335</v>
      </c>
      <c r="P7" s="26">
        <f t="shared" si="5"/>
        <v>113.8888888888889</v>
      </c>
      <c r="Q7" s="24">
        <f t="shared" si="6"/>
        <v>113</v>
      </c>
      <c r="R7" s="25"/>
    </row>
    <row r="8" spans="1:19" x14ac:dyDescent="0.3">
      <c r="A8" s="12">
        <v>7</v>
      </c>
      <c r="B8" s="27">
        <v>45533</v>
      </c>
      <c r="C8" s="28" t="s">
        <v>22</v>
      </c>
      <c r="D8" s="15" t="s">
        <v>16</v>
      </c>
      <c r="E8" s="16">
        <f>VLOOKUP(F8,[1]Hulpblad!I$6:J62,2,FALSE)</f>
        <v>0.51700000000000002</v>
      </c>
      <c r="F8" s="29">
        <v>15</v>
      </c>
      <c r="G8" s="18">
        <f t="shared" si="0"/>
        <v>0.5</v>
      </c>
      <c r="H8" s="19">
        <v>20</v>
      </c>
      <c r="I8" s="20">
        <v>4</v>
      </c>
      <c r="J8" s="21">
        <f t="shared" si="1"/>
        <v>133.33333333333331</v>
      </c>
      <c r="K8" s="20">
        <v>14</v>
      </c>
      <c r="L8" s="20">
        <v>4</v>
      </c>
      <c r="M8" s="21">
        <f t="shared" si="2"/>
        <v>93.333333333333329</v>
      </c>
      <c r="N8" s="12">
        <f t="shared" si="3"/>
        <v>34</v>
      </c>
      <c r="O8" s="22">
        <f t="shared" si="4"/>
        <v>0.56666666666666665</v>
      </c>
      <c r="P8" s="26">
        <f t="shared" si="5"/>
        <v>113.33333333333333</v>
      </c>
      <c r="Q8" s="24">
        <f t="shared" si="6"/>
        <v>113</v>
      </c>
      <c r="R8" s="25"/>
    </row>
    <row r="9" spans="1:19" x14ac:dyDescent="0.3">
      <c r="A9" s="12">
        <v>8</v>
      </c>
      <c r="B9" s="27">
        <v>45542</v>
      </c>
      <c r="C9" s="28" t="s">
        <v>23</v>
      </c>
      <c r="D9" s="15" t="s">
        <v>16</v>
      </c>
      <c r="E9" s="16">
        <v>0.7</v>
      </c>
      <c r="F9" s="29">
        <v>20</v>
      </c>
      <c r="G9" s="18">
        <f t="shared" si="0"/>
        <v>0.66666666666666663</v>
      </c>
      <c r="H9" s="19">
        <v>13</v>
      </c>
      <c r="I9" s="20">
        <v>3</v>
      </c>
      <c r="J9" s="21">
        <f t="shared" si="1"/>
        <v>65</v>
      </c>
      <c r="K9" s="20">
        <v>32</v>
      </c>
      <c r="L9" s="20">
        <v>5</v>
      </c>
      <c r="M9" s="21">
        <f t="shared" si="2"/>
        <v>160</v>
      </c>
      <c r="N9" s="12">
        <f t="shared" si="3"/>
        <v>45</v>
      </c>
      <c r="O9" s="22">
        <f t="shared" si="4"/>
        <v>0.75</v>
      </c>
      <c r="P9" s="26">
        <f t="shared" si="5"/>
        <v>112.5</v>
      </c>
      <c r="Q9" s="24">
        <f t="shared" si="6"/>
        <v>112</v>
      </c>
      <c r="R9" s="25"/>
    </row>
    <row r="10" spans="1:19" x14ac:dyDescent="0.3">
      <c r="A10" s="12">
        <v>9</v>
      </c>
      <c r="B10" s="27">
        <v>45535</v>
      </c>
      <c r="C10" s="28" t="s">
        <v>24</v>
      </c>
      <c r="D10" s="15" t="s">
        <v>16</v>
      </c>
      <c r="E10" s="16">
        <f>VLOOKUP(F10,[1]Hulpblad!I$6:J48,2,FALSE)</f>
        <v>0.55000000000000004</v>
      </c>
      <c r="F10" s="29">
        <v>16</v>
      </c>
      <c r="G10" s="18">
        <f t="shared" si="0"/>
        <v>0.53333333333333333</v>
      </c>
      <c r="H10" s="19">
        <v>25</v>
      </c>
      <c r="I10" s="20">
        <v>3</v>
      </c>
      <c r="J10" s="21">
        <f t="shared" si="1"/>
        <v>156.25</v>
      </c>
      <c r="K10" s="20">
        <v>10</v>
      </c>
      <c r="L10" s="20">
        <v>3</v>
      </c>
      <c r="M10" s="21">
        <f t="shared" si="2"/>
        <v>62.5</v>
      </c>
      <c r="N10" s="12">
        <f t="shared" si="3"/>
        <v>35</v>
      </c>
      <c r="O10" s="22">
        <f t="shared" si="4"/>
        <v>0.58333333333333337</v>
      </c>
      <c r="P10" s="26">
        <f t="shared" si="5"/>
        <v>109.375</v>
      </c>
      <c r="Q10" s="24">
        <f t="shared" si="6"/>
        <v>109</v>
      </c>
      <c r="R10" s="25"/>
    </row>
    <row r="11" spans="1:19" x14ac:dyDescent="0.3">
      <c r="A11" s="12">
        <v>10</v>
      </c>
      <c r="B11" s="30">
        <v>45531</v>
      </c>
      <c r="C11" s="14" t="s">
        <v>25</v>
      </c>
      <c r="D11" s="15" t="s">
        <v>16</v>
      </c>
      <c r="E11" s="16">
        <f>VLOOKUP(F11,[1]Hulpblad!I$6:J65,2,FALSE)</f>
        <v>0.65</v>
      </c>
      <c r="F11" s="17">
        <v>19</v>
      </c>
      <c r="G11" s="18">
        <f t="shared" si="0"/>
        <v>0.6333333333333333</v>
      </c>
      <c r="H11" s="19">
        <v>16</v>
      </c>
      <c r="I11" s="20">
        <v>3</v>
      </c>
      <c r="J11" s="21">
        <f t="shared" si="1"/>
        <v>84.210526315789465</v>
      </c>
      <c r="K11" s="20">
        <v>24</v>
      </c>
      <c r="L11" s="20">
        <v>3</v>
      </c>
      <c r="M11" s="21">
        <f t="shared" si="2"/>
        <v>126.31578947368421</v>
      </c>
      <c r="N11" s="12">
        <f t="shared" si="3"/>
        <v>40</v>
      </c>
      <c r="O11" s="22">
        <f t="shared" si="4"/>
        <v>0.66666666666666663</v>
      </c>
      <c r="P11" s="26">
        <f t="shared" si="5"/>
        <v>105.26315789473684</v>
      </c>
      <c r="Q11" s="24">
        <f t="shared" si="6"/>
        <v>105</v>
      </c>
      <c r="R11" s="25"/>
    </row>
    <row r="12" spans="1:19" x14ac:dyDescent="0.3">
      <c r="A12" s="12">
        <v>11</v>
      </c>
      <c r="B12" s="27">
        <v>45533</v>
      </c>
      <c r="C12" s="28" t="s">
        <v>26</v>
      </c>
      <c r="D12" s="15" t="s">
        <v>16</v>
      </c>
      <c r="E12" s="16">
        <f>VLOOKUP(F12,[1]Hulpblad!I$6:J41,2,FALSE)</f>
        <v>0.55000000000000004</v>
      </c>
      <c r="F12" s="29">
        <v>16</v>
      </c>
      <c r="G12" s="18">
        <f t="shared" si="0"/>
        <v>0.53333333333333333</v>
      </c>
      <c r="H12" s="19">
        <v>24</v>
      </c>
      <c r="I12" s="20">
        <v>3</v>
      </c>
      <c r="J12" s="21">
        <f t="shared" si="1"/>
        <v>150</v>
      </c>
      <c r="K12" s="20">
        <v>9</v>
      </c>
      <c r="L12" s="20">
        <v>1</v>
      </c>
      <c r="M12" s="21">
        <f t="shared" si="2"/>
        <v>56.25</v>
      </c>
      <c r="N12" s="12">
        <f t="shared" si="3"/>
        <v>33</v>
      </c>
      <c r="O12" s="22">
        <f t="shared" si="4"/>
        <v>0.55000000000000004</v>
      </c>
      <c r="P12" s="26">
        <f t="shared" si="5"/>
        <v>103.125</v>
      </c>
      <c r="Q12" s="24">
        <f t="shared" si="6"/>
        <v>103</v>
      </c>
      <c r="R12" s="25"/>
    </row>
    <row r="13" spans="1:19" x14ac:dyDescent="0.3">
      <c r="A13" s="31">
        <v>12</v>
      </c>
      <c r="B13" s="27">
        <v>45542</v>
      </c>
      <c r="C13" s="14" t="s">
        <v>27</v>
      </c>
      <c r="D13" s="32" t="s">
        <v>16</v>
      </c>
      <c r="E13" s="16">
        <f>VLOOKUP(F13,[1]Hulpblad!I$6:J44,2,FALSE)</f>
        <v>0.81699999999999995</v>
      </c>
      <c r="F13" s="17">
        <v>24</v>
      </c>
      <c r="G13" s="33">
        <f t="shared" si="0"/>
        <v>0.8</v>
      </c>
      <c r="H13" s="34">
        <v>19</v>
      </c>
      <c r="I13" s="35">
        <v>3</v>
      </c>
      <c r="J13" s="36">
        <f t="shared" si="1"/>
        <v>79.166666666666657</v>
      </c>
      <c r="K13" s="35">
        <v>30</v>
      </c>
      <c r="L13" s="35">
        <v>4</v>
      </c>
      <c r="M13" s="36">
        <f t="shared" si="2"/>
        <v>125</v>
      </c>
      <c r="N13" s="31">
        <f t="shared" si="3"/>
        <v>49</v>
      </c>
      <c r="O13" s="37">
        <f t="shared" si="4"/>
        <v>0.81666666666666665</v>
      </c>
      <c r="P13" s="38">
        <f t="shared" si="5"/>
        <v>102.08333333333333</v>
      </c>
      <c r="Q13" s="39">
        <f t="shared" si="6"/>
        <v>102</v>
      </c>
      <c r="R13" s="40"/>
    </row>
    <row r="14" spans="1:19" x14ac:dyDescent="0.3">
      <c r="A14" s="12">
        <v>13</v>
      </c>
      <c r="B14" s="30">
        <v>45531</v>
      </c>
      <c r="C14" s="14" t="s">
        <v>28</v>
      </c>
      <c r="D14" s="15" t="s">
        <v>16</v>
      </c>
      <c r="E14" s="16">
        <f>VLOOKUP(F14,[1]Hulpblad!I$6:J45,2,FALSE)</f>
        <v>0.61699999999999999</v>
      </c>
      <c r="F14" s="17">
        <v>18</v>
      </c>
      <c r="G14" s="18">
        <f t="shared" si="0"/>
        <v>0.6</v>
      </c>
      <c r="H14" s="19">
        <v>7</v>
      </c>
      <c r="I14" s="20">
        <v>2</v>
      </c>
      <c r="J14" s="21">
        <f t="shared" si="1"/>
        <v>38.888888888888893</v>
      </c>
      <c r="K14" s="20">
        <v>29</v>
      </c>
      <c r="L14" s="20">
        <v>5</v>
      </c>
      <c r="M14" s="21">
        <f t="shared" si="2"/>
        <v>161.11111111111111</v>
      </c>
      <c r="N14" s="12">
        <f t="shared" si="3"/>
        <v>36</v>
      </c>
      <c r="O14" s="22">
        <f t="shared" si="4"/>
        <v>0.6</v>
      </c>
      <c r="P14" s="26">
        <f t="shared" si="5"/>
        <v>100</v>
      </c>
      <c r="Q14" s="24">
        <f t="shared" si="6"/>
        <v>100</v>
      </c>
      <c r="R14" s="25"/>
    </row>
    <row r="15" spans="1:19" x14ac:dyDescent="0.3">
      <c r="A15" s="12">
        <v>14</v>
      </c>
      <c r="B15" s="27">
        <v>45533</v>
      </c>
      <c r="C15" s="14" t="s">
        <v>29</v>
      </c>
      <c r="D15" s="15" t="s">
        <v>16</v>
      </c>
      <c r="E15" s="16">
        <f>VLOOKUP(F15,[1]Hulpblad!I$6:J37,2,FALSE)</f>
        <v>0.55000000000000004</v>
      </c>
      <c r="F15" s="17">
        <v>16</v>
      </c>
      <c r="G15" s="18">
        <f t="shared" si="0"/>
        <v>0.53333333333333333</v>
      </c>
      <c r="H15" s="19">
        <v>7</v>
      </c>
      <c r="I15" s="20">
        <v>1</v>
      </c>
      <c r="J15" s="21">
        <f t="shared" si="1"/>
        <v>43.75</v>
      </c>
      <c r="K15" s="20">
        <v>25</v>
      </c>
      <c r="L15" s="20">
        <v>4</v>
      </c>
      <c r="M15" s="21">
        <f t="shared" si="2"/>
        <v>156.25</v>
      </c>
      <c r="N15" s="12">
        <f t="shared" si="3"/>
        <v>32</v>
      </c>
      <c r="O15" s="22">
        <f t="shared" si="4"/>
        <v>0.53333333333333333</v>
      </c>
      <c r="P15" s="26">
        <f t="shared" si="5"/>
        <v>100</v>
      </c>
      <c r="Q15" s="24">
        <f t="shared" si="6"/>
        <v>100</v>
      </c>
      <c r="R15" s="25"/>
    </row>
    <row r="16" spans="1:19" x14ac:dyDescent="0.3">
      <c r="A16" s="12">
        <v>15</v>
      </c>
      <c r="B16" s="27">
        <v>45533</v>
      </c>
      <c r="C16" s="41" t="s">
        <v>30</v>
      </c>
      <c r="D16" s="15" t="s">
        <v>16</v>
      </c>
      <c r="E16" s="16">
        <f>VLOOKUP(F16,[1]Hulpblad!I$6:J58,2,FALSE)</f>
        <v>0.45</v>
      </c>
      <c r="F16" s="29">
        <v>13</v>
      </c>
      <c r="G16" s="18">
        <f t="shared" si="0"/>
        <v>0.43333333333333335</v>
      </c>
      <c r="H16" s="19">
        <v>15</v>
      </c>
      <c r="I16" s="20">
        <v>3</v>
      </c>
      <c r="J16" s="21">
        <f t="shared" si="1"/>
        <v>115.38461538461537</v>
      </c>
      <c r="K16" s="20">
        <v>11</v>
      </c>
      <c r="L16" s="20">
        <v>2</v>
      </c>
      <c r="M16" s="21">
        <f t="shared" si="2"/>
        <v>84.615384615384613</v>
      </c>
      <c r="N16" s="12">
        <f t="shared" si="3"/>
        <v>26</v>
      </c>
      <c r="O16" s="22">
        <f t="shared" si="4"/>
        <v>0.43333333333333335</v>
      </c>
      <c r="P16" s="26">
        <f t="shared" si="5"/>
        <v>100</v>
      </c>
      <c r="Q16" s="24">
        <f t="shared" si="6"/>
        <v>100</v>
      </c>
      <c r="R16" s="25"/>
    </row>
    <row r="17" spans="1:19" x14ac:dyDescent="0.3">
      <c r="A17" s="12">
        <v>16</v>
      </c>
      <c r="B17" s="27">
        <v>45535</v>
      </c>
      <c r="C17" s="42" t="s">
        <v>31</v>
      </c>
      <c r="D17" s="15" t="s">
        <v>16</v>
      </c>
      <c r="E17" s="16">
        <f>VLOOKUP(F17,[1]Hulpblad!I$6:J34,2,FALSE)</f>
        <v>0.51700000000000002</v>
      </c>
      <c r="F17" s="17">
        <v>15</v>
      </c>
      <c r="G17" s="18">
        <f t="shared" si="0"/>
        <v>0.5</v>
      </c>
      <c r="H17" s="19">
        <v>15</v>
      </c>
      <c r="I17" s="20">
        <v>3</v>
      </c>
      <c r="J17" s="21">
        <f t="shared" si="1"/>
        <v>100</v>
      </c>
      <c r="K17" s="20">
        <v>15</v>
      </c>
      <c r="L17" s="20">
        <v>3</v>
      </c>
      <c r="M17" s="21">
        <f t="shared" si="2"/>
        <v>100</v>
      </c>
      <c r="N17" s="12">
        <f t="shared" si="3"/>
        <v>30</v>
      </c>
      <c r="O17" s="22">
        <f t="shared" si="4"/>
        <v>0.5</v>
      </c>
      <c r="P17" s="26">
        <f t="shared" si="5"/>
        <v>100</v>
      </c>
      <c r="Q17" s="24">
        <f t="shared" si="6"/>
        <v>100</v>
      </c>
      <c r="R17" s="25"/>
    </row>
    <row r="18" spans="1:19" x14ac:dyDescent="0.3">
      <c r="A18" s="12">
        <v>17</v>
      </c>
      <c r="B18" s="27">
        <v>45542</v>
      </c>
      <c r="C18" s="14" t="s">
        <v>32</v>
      </c>
      <c r="D18" s="15" t="s">
        <v>16</v>
      </c>
      <c r="E18" s="16">
        <f>VLOOKUP(F18,[1]Hulpblad!I$6:J59,2,FALSE)</f>
        <v>0.61699999999999999</v>
      </c>
      <c r="F18" s="17">
        <v>18</v>
      </c>
      <c r="G18" s="18">
        <f t="shared" si="0"/>
        <v>0.6</v>
      </c>
      <c r="H18" s="19">
        <v>17</v>
      </c>
      <c r="I18" s="20">
        <v>2</v>
      </c>
      <c r="J18" s="21">
        <f t="shared" si="1"/>
        <v>94.444444444444443</v>
      </c>
      <c r="K18" s="20">
        <v>18</v>
      </c>
      <c r="L18" s="20">
        <v>4</v>
      </c>
      <c r="M18" s="21">
        <f t="shared" si="2"/>
        <v>100</v>
      </c>
      <c r="N18" s="12">
        <f t="shared" si="3"/>
        <v>35</v>
      </c>
      <c r="O18" s="22">
        <f t="shared" si="4"/>
        <v>0.58333333333333337</v>
      </c>
      <c r="P18" s="26">
        <f t="shared" si="5"/>
        <v>97.222222222222229</v>
      </c>
      <c r="Q18" s="24">
        <f t="shared" si="6"/>
        <v>97</v>
      </c>
      <c r="R18" s="43"/>
    </row>
    <row r="19" spans="1:19" x14ac:dyDescent="0.3">
      <c r="A19" s="12">
        <v>18</v>
      </c>
      <c r="B19" s="30">
        <v>45533</v>
      </c>
      <c r="C19" s="28" t="s">
        <v>33</v>
      </c>
      <c r="D19" s="15" t="s">
        <v>16</v>
      </c>
      <c r="E19" s="16">
        <f>VLOOKUP(F19,[1]Hulpblad!I$6:J55,2,FALSE)</f>
        <v>0.48399999999999999</v>
      </c>
      <c r="F19" s="29">
        <v>14</v>
      </c>
      <c r="G19" s="18">
        <f t="shared" si="0"/>
        <v>0.46666666666666667</v>
      </c>
      <c r="H19" s="19">
        <v>16</v>
      </c>
      <c r="I19" s="20">
        <v>2</v>
      </c>
      <c r="J19" s="21">
        <f t="shared" si="1"/>
        <v>114.28571428571428</v>
      </c>
      <c r="K19" s="20">
        <v>11</v>
      </c>
      <c r="L19" s="20">
        <v>3</v>
      </c>
      <c r="M19" s="21">
        <f t="shared" si="2"/>
        <v>78.571428571428569</v>
      </c>
      <c r="N19" s="12">
        <f t="shared" si="3"/>
        <v>27</v>
      </c>
      <c r="O19" s="22">
        <f t="shared" si="4"/>
        <v>0.45</v>
      </c>
      <c r="P19" s="26">
        <f t="shared" si="5"/>
        <v>96.428571428571431</v>
      </c>
      <c r="Q19" s="24">
        <f t="shared" si="6"/>
        <v>96</v>
      </c>
      <c r="R19" s="25"/>
    </row>
    <row r="20" spans="1:19" x14ac:dyDescent="0.3">
      <c r="A20" s="12">
        <v>19</v>
      </c>
      <c r="B20" s="27">
        <v>45538</v>
      </c>
      <c r="C20" s="14" t="s">
        <v>34</v>
      </c>
      <c r="D20" s="15" t="s">
        <v>16</v>
      </c>
      <c r="E20" s="16">
        <f>VLOOKUP(F20,[1]Hulpblad!I$6:J88,2,FALSE)</f>
        <v>0.65</v>
      </c>
      <c r="F20" s="17">
        <v>19</v>
      </c>
      <c r="G20" s="18">
        <f t="shared" si="0"/>
        <v>0.6333333333333333</v>
      </c>
      <c r="H20" s="19">
        <v>15</v>
      </c>
      <c r="I20" s="20">
        <v>3</v>
      </c>
      <c r="J20" s="21">
        <f t="shared" si="1"/>
        <v>78.94736842105263</v>
      </c>
      <c r="K20" s="20">
        <v>21</v>
      </c>
      <c r="L20" s="20">
        <v>5</v>
      </c>
      <c r="M20" s="21">
        <f t="shared" si="2"/>
        <v>110.5263157894737</v>
      </c>
      <c r="N20" s="12">
        <f t="shared" si="3"/>
        <v>36</v>
      </c>
      <c r="O20" s="22">
        <f t="shared" si="4"/>
        <v>0.6</v>
      </c>
      <c r="P20" s="26">
        <f t="shared" si="5"/>
        <v>94.736842105263165</v>
      </c>
      <c r="Q20" s="24">
        <f t="shared" si="6"/>
        <v>94</v>
      </c>
      <c r="R20" s="43"/>
    </row>
    <row r="21" spans="1:19" x14ac:dyDescent="0.3">
      <c r="A21" s="12">
        <v>20</v>
      </c>
      <c r="B21" s="27">
        <v>45533</v>
      </c>
      <c r="C21" s="14" t="s">
        <v>35</v>
      </c>
      <c r="D21" s="15" t="s">
        <v>16</v>
      </c>
      <c r="E21" s="16">
        <f>VLOOKUP(F21,[1]Hulpblad!I$6:J104,2,FALSE)</f>
        <v>0.55000000000000004</v>
      </c>
      <c r="F21" s="17">
        <v>16</v>
      </c>
      <c r="G21" s="18">
        <f t="shared" si="0"/>
        <v>0.53333333333333333</v>
      </c>
      <c r="H21" s="19">
        <v>12</v>
      </c>
      <c r="I21" s="20">
        <v>3</v>
      </c>
      <c r="J21" s="21">
        <f t="shared" si="1"/>
        <v>75</v>
      </c>
      <c r="K21" s="20">
        <v>18</v>
      </c>
      <c r="L21" s="20">
        <v>4</v>
      </c>
      <c r="M21" s="21">
        <f t="shared" si="2"/>
        <v>112.5</v>
      </c>
      <c r="N21" s="12">
        <f t="shared" si="3"/>
        <v>30</v>
      </c>
      <c r="O21" s="22">
        <f t="shared" si="4"/>
        <v>0.5</v>
      </c>
      <c r="P21" s="26">
        <f t="shared" si="5"/>
        <v>93.75</v>
      </c>
      <c r="Q21" s="24">
        <f t="shared" si="6"/>
        <v>93</v>
      </c>
      <c r="R21" s="25"/>
    </row>
    <row r="22" spans="1:19" x14ac:dyDescent="0.3">
      <c r="A22" s="12">
        <v>21</v>
      </c>
      <c r="B22" s="27">
        <v>45538</v>
      </c>
      <c r="C22" s="42" t="s">
        <v>36</v>
      </c>
      <c r="D22" s="15" t="s">
        <v>16</v>
      </c>
      <c r="E22" s="16">
        <f>VLOOKUP(F22,[1]Hulpblad!I$6:J39,2,FALSE)</f>
        <v>0.61699999999999999</v>
      </c>
      <c r="F22" s="17">
        <v>18</v>
      </c>
      <c r="G22" s="18">
        <f t="shared" si="0"/>
        <v>0.6</v>
      </c>
      <c r="H22" s="19">
        <v>24</v>
      </c>
      <c r="I22" s="20">
        <v>3</v>
      </c>
      <c r="J22" s="21">
        <f t="shared" si="1"/>
        <v>133.33333333333331</v>
      </c>
      <c r="K22" s="20">
        <v>9</v>
      </c>
      <c r="L22" s="20">
        <v>3</v>
      </c>
      <c r="M22" s="21">
        <f t="shared" si="2"/>
        <v>50</v>
      </c>
      <c r="N22" s="12">
        <f t="shared" si="3"/>
        <v>33</v>
      </c>
      <c r="O22" s="22">
        <f t="shared" si="4"/>
        <v>0.55000000000000004</v>
      </c>
      <c r="P22" s="26">
        <f t="shared" si="5"/>
        <v>91.666666666666671</v>
      </c>
      <c r="Q22" s="24">
        <f t="shared" si="6"/>
        <v>91</v>
      </c>
      <c r="R22" s="43"/>
    </row>
    <row r="23" spans="1:19" x14ac:dyDescent="0.3">
      <c r="A23" s="12">
        <v>22</v>
      </c>
      <c r="B23" s="27">
        <v>45542</v>
      </c>
      <c r="C23" s="14" t="s">
        <v>37</v>
      </c>
      <c r="D23" s="15" t="s">
        <v>16</v>
      </c>
      <c r="E23" s="16">
        <f>VLOOKUP(F23,[1]Hulpblad!I$6:J60,2,FALSE)</f>
        <v>0.48399999999999999</v>
      </c>
      <c r="F23" s="17">
        <v>14</v>
      </c>
      <c r="G23" s="18">
        <f t="shared" si="0"/>
        <v>0.46666666666666667</v>
      </c>
      <c r="H23" s="19">
        <v>7</v>
      </c>
      <c r="I23" s="20">
        <v>3</v>
      </c>
      <c r="J23" s="21">
        <f t="shared" si="1"/>
        <v>50</v>
      </c>
      <c r="K23" s="20">
        <v>18</v>
      </c>
      <c r="L23" s="20">
        <v>3</v>
      </c>
      <c r="M23" s="21">
        <f t="shared" si="2"/>
        <v>128.57142857142858</v>
      </c>
      <c r="N23" s="12">
        <f t="shared" si="3"/>
        <v>25</v>
      </c>
      <c r="O23" s="22">
        <f t="shared" si="4"/>
        <v>0.41666666666666669</v>
      </c>
      <c r="P23" s="26">
        <f t="shared" si="5"/>
        <v>89.285714285714292</v>
      </c>
      <c r="Q23" s="24">
        <f t="shared" si="6"/>
        <v>89</v>
      </c>
      <c r="R23" s="43"/>
    </row>
    <row r="24" spans="1:19" x14ac:dyDescent="0.3">
      <c r="A24" s="12">
        <v>23</v>
      </c>
      <c r="B24" s="27">
        <v>45533</v>
      </c>
      <c r="C24" s="28" t="s">
        <v>38</v>
      </c>
      <c r="D24" s="15" t="s">
        <v>16</v>
      </c>
      <c r="E24" s="16">
        <f>VLOOKUP(F24,[1]Hulpblad!I$6:J35,2,FALSE)</f>
        <v>0.58399999999999996</v>
      </c>
      <c r="F24" s="44">
        <v>17</v>
      </c>
      <c r="G24" s="18">
        <f t="shared" si="0"/>
        <v>0.56666666666666665</v>
      </c>
      <c r="H24" s="19">
        <v>15</v>
      </c>
      <c r="I24" s="20">
        <v>3</v>
      </c>
      <c r="J24" s="21">
        <f t="shared" si="1"/>
        <v>88.235294117647058</v>
      </c>
      <c r="K24" s="20">
        <v>14</v>
      </c>
      <c r="L24" s="20">
        <v>3</v>
      </c>
      <c r="M24" s="21">
        <f t="shared" si="2"/>
        <v>82.35294117647058</v>
      </c>
      <c r="N24" s="12">
        <f t="shared" si="3"/>
        <v>29</v>
      </c>
      <c r="O24" s="22">
        <f t="shared" si="4"/>
        <v>0.48333333333333334</v>
      </c>
      <c r="P24" s="26">
        <f t="shared" si="5"/>
        <v>85.294117647058826</v>
      </c>
      <c r="Q24" s="24">
        <f t="shared" si="6"/>
        <v>85</v>
      </c>
      <c r="R24" s="25"/>
    </row>
    <row r="25" spans="1:19" x14ac:dyDescent="0.3">
      <c r="A25" s="12">
        <v>24</v>
      </c>
      <c r="B25" s="27">
        <v>45539</v>
      </c>
      <c r="C25" s="14" t="s">
        <v>39</v>
      </c>
      <c r="D25" s="15" t="s">
        <v>16</v>
      </c>
      <c r="E25" s="16">
        <f>VLOOKUP(F25,[1]Hulpblad!I$6:J40,2,FALSE)</f>
        <v>0.65</v>
      </c>
      <c r="F25" s="17">
        <v>19</v>
      </c>
      <c r="G25" s="18">
        <f t="shared" si="0"/>
        <v>0.6333333333333333</v>
      </c>
      <c r="H25" s="19">
        <v>11</v>
      </c>
      <c r="I25" s="20">
        <v>3</v>
      </c>
      <c r="J25" s="21">
        <f t="shared" si="1"/>
        <v>57.894736842105267</v>
      </c>
      <c r="K25" s="20">
        <v>20</v>
      </c>
      <c r="L25" s="20">
        <v>3</v>
      </c>
      <c r="M25" s="21">
        <f t="shared" si="2"/>
        <v>105.26315789473684</v>
      </c>
      <c r="N25" s="12">
        <f t="shared" si="3"/>
        <v>31</v>
      </c>
      <c r="O25" s="22">
        <f t="shared" si="4"/>
        <v>0.51666666666666672</v>
      </c>
      <c r="P25" s="26">
        <f t="shared" si="5"/>
        <v>81.578947368421069</v>
      </c>
      <c r="Q25" s="24">
        <f t="shared" si="6"/>
        <v>81</v>
      </c>
      <c r="R25" s="43"/>
    </row>
    <row r="26" spans="1:19" x14ac:dyDescent="0.3">
      <c r="A26" s="12">
        <v>25</v>
      </c>
      <c r="B26" s="27">
        <v>45535</v>
      </c>
      <c r="C26" s="14" t="s">
        <v>40</v>
      </c>
      <c r="D26" s="15" t="s">
        <v>16</v>
      </c>
      <c r="E26" s="16">
        <f>VLOOKUP(F26,[1]Hulpblad!I$6:J46,2,FALSE)</f>
        <v>0.51700000000000002</v>
      </c>
      <c r="F26" s="17">
        <v>15</v>
      </c>
      <c r="G26" s="18">
        <f t="shared" si="0"/>
        <v>0.5</v>
      </c>
      <c r="H26" s="19">
        <v>17</v>
      </c>
      <c r="I26" s="20">
        <v>2</v>
      </c>
      <c r="J26" s="21">
        <f t="shared" si="1"/>
        <v>113.33333333333333</v>
      </c>
      <c r="K26" s="20">
        <v>7</v>
      </c>
      <c r="L26" s="20">
        <v>2</v>
      </c>
      <c r="M26" s="21">
        <f t="shared" si="2"/>
        <v>46.666666666666664</v>
      </c>
      <c r="N26" s="12">
        <f t="shared" si="3"/>
        <v>24</v>
      </c>
      <c r="O26" s="22">
        <f t="shared" si="4"/>
        <v>0.4</v>
      </c>
      <c r="P26" s="26">
        <f t="shared" si="5"/>
        <v>80</v>
      </c>
      <c r="Q26" s="24">
        <f t="shared" si="6"/>
        <v>80</v>
      </c>
      <c r="R26" s="25"/>
    </row>
    <row r="27" spans="1:19" x14ac:dyDescent="0.3">
      <c r="A27" s="12">
        <v>26</v>
      </c>
      <c r="B27" s="27">
        <v>45531</v>
      </c>
      <c r="C27" s="14" t="s">
        <v>41</v>
      </c>
      <c r="D27" s="15" t="s">
        <v>16</v>
      </c>
      <c r="E27" s="16">
        <f>VLOOKUP(F27,[1]Hulpblad!I$6:J108,2,FALSE)</f>
        <v>0.88400000000000001</v>
      </c>
      <c r="F27" s="17">
        <v>26</v>
      </c>
      <c r="G27" s="18">
        <f t="shared" si="0"/>
        <v>0.8666666666666667</v>
      </c>
      <c r="H27" s="19">
        <v>28</v>
      </c>
      <c r="I27" s="20">
        <v>4</v>
      </c>
      <c r="J27" s="21">
        <f t="shared" si="1"/>
        <v>107.69230769230769</v>
      </c>
      <c r="K27" s="20">
        <v>13</v>
      </c>
      <c r="L27" s="20">
        <v>4</v>
      </c>
      <c r="M27" s="21">
        <f t="shared" si="2"/>
        <v>50</v>
      </c>
      <c r="N27" s="12">
        <f t="shared" si="3"/>
        <v>41</v>
      </c>
      <c r="O27" s="22">
        <f t="shared" si="4"/>
        <v>0.68333333333333335</v>
      </c>
      <c r="P27" s="26">
        <f t="shared" si="5"/>
        <v>78.84615384615384</v>
      </c>
      <c r="Q27" s="24">
        <f t="shared" si="6"/>
        <v>78</v>
      </c>
      <c r="R27" s="25"/>
      <c r="S27">
        <v>25</v>
      </c>
    </row>
    <row r="28" spans="1:19" x14ac:dyDescent="0.3">
      <c r="A28" s="12">
        <v>27</v>
      </c>
      <c r="B28" s="45">
        <v>45542</v>
      </c>
      <c r="C28" s="14" t="s">
        <v>42</v>
      </c>
      <c r="D28" s="15" t="s">
        <v>16</v>
      </c>
      <c r="E28" s="16">
        <f>VLOOKUP(F28,[1]Hulpblad!I$6:J38,2,FALSE)</f>
        <v>0.61699999999999999</v>
      </c>
      <c r="F28" s="17">
        <v>18</v>
      </c>
      <c r="G28" s="18">
        <f t="shared" si="0"/>
        <v>0.6</v>
      </c>
      <c r="H28" s="19">
        <v>15</v>
      </c>
      <c r="I28" s="20">
        <v>4</v>
      </c>
      <c r="J28" s="21">
        <f t="shared" si="1"/>
        <v>83.333333333333343</v>
      </c>
      <c r="K28" s="20">
        <v>12</v>
      </c>
      <c r="L28" s="20">
        <v>2</v>
      </c>
      <c r="M28" s="21">
        <f t="shared" si="2"/>
        <v>66.666666666666657</v>
      </c>
      <c r="N28" s="12">
        <f t="shared" si="3"/>
        <v>27</v>
      </c>
      <c r="O28" s="22">
        <f t="shared" si="4"/>
        <v>0.45</v>
      </c>
      <c r="P28" s="26">
        <f t="shared" si="5"/>
        <v>75</v>
      </c>
      <c r="Q28" s="24">
        <f t="shared" si="6"/>
        <v>75</v>
      </c>
      <c r="R28" s="43"/>
      <c r="S28">
        <v>17</v>
      </c>
    </row>
    <row r="29" spans="1:19" x14ac:dyDescent="0.3">
      <c r="A29" s="12">
        <v>28</v>
      </c>
      <c r="B29" s="27">
        <v>45531</v>
      </c>
      <c r="C29" s="28" t="s">
        <v>43</v>
      </c>
      <c r="D29" s="15" t="s">
        <v>16</v>
      </c>
      <c r="E29" s="16">
        <f>VLOOKUP(F29,[1]Hulpblad!I$6:J63,2,FALSE)</f>
        <v>0.41699999999999998</v>
      </c>
      <c r="F29" s="29">
        <v>12</v>
      </c>
      <c r="G29" s="18">
        <f t="shared" si="0"/>
        <v>0.4</v>
      </c>
      <c r="H29" s="19">
        <v>8</v>
      </c>
      <c r="I29" s="20">
        <v>1</v>
      </c>
      <c r="J29" s="21">
        <f t="shared" si="1"/>
        <v>66.666666666666657</v>
      </c>
      <c r="K29" s="20">
        <v>10</v>
      </c>
      <c r="L29" s="20">
        <v>1</v>
      </c>
      <c r="M29" s="21">
        <f t="shared" si="2"/>
        <v>83.333333333333343</v>
      </c>
      <c r="N29" s="12">
        <f t="shared" si="3"/>
        <v>18</v>
      </c>
      <c r="O29" s="22">
        <f t="shared" si="4"/>
        <v>0.3</v>
      </c>
      <c r="P29" s="26">
        <f t="shared" si="5"/>
        <v>74.999999999999986</v>
      </c>
      <c r="Q29" s="24">
        <f t="shared" si="6"/>
        <v>75</v>
      </c>
      <c r="R29" s="25"/>
      <c r="S29">
        <v>11</v>
      </c>
    </row>
    <row r="30" spans="1:19" x14ac:dyDescent="0.3">
      <c r="A30" s="12">
        <v>29</v>
      </c>
      <c r="B30" s="27">
        <v>45534</v>
      </c>
      <c r="C30" s="42" t="s">
        <v>44</v>
      </c>
      <c r="D30" s="15" t="s">
        <v>16</v>
      </c>
      <c r="E30" s="16">
        <f>VLOOKUP(F30,[1]Hulpblad!I$6:J132,2,FALSE)</f>
        <v>0.48399999999999999</v>
      </c>
      <c r="F30" s="17">
        <v>14</v>
      </c>
      <c r="G30" s="18">
        <f t="shared" si="0"/>
        <v>0.46666666666666667</v>
      </c>
      <c r="H30" s="19">
        <v>8</v>
      </c>
      <c r="I30" s="20">
        <v>2</v>
      </c>
      <c r="J30" s="21">
        <f t="shared" si="1"/>
        <v>57.142857142857139</v>
      </c>
      <c r="K30" s="20">
        <v>11</v>
      </c>
      <c r="L30" s="20">
        <v>2</v>
      </c>
      <c r="M30" s="21">
        <f t="shared" si="2"/>
        <v>78.571428571428569</v>
      </c>
      <c r="N30" s="12">
        <f t="shared" si="3"/>
        <v>19</v>
      </c>
      <c r="O30" s="22">
        <f t="shared" si="4"/>
        <v>0.31666666666666665</v>
      </c>
      <c r="P30" s="26">
        <f t="shared" si="5"/>
        <v>67.857142857142847</v>
      </c>
      <c r="Q30" s="24">
        <f t="shared" si="6"/>
        <v>67</v>
      </c>
      <c r="R30" s="43"/>
      <c r="S30">
        <v>13</v>
      </c>
    </row>
    <row r="31" spans="1:19" x14ac:dyDescent="0.3">
      <c r="A31" s="12">
        <v>30</v>
      </c>
      <c r="B31" s="27">
        <v>45541</v>
      </c>
      <c r="C31" s="28" t="s">
        <v>45</v>
      </c>
      <c r="D31" s="15" t="s">
        <v>16</v>
      </c>
      <c r="E31" s="16">
        <f>VLOOKUP(F31,[1]Hulpblad!I$6:J76,2,FALSE)</f>
        <v>0.41699999999999998</v>
      </c>
      <c r="F31" s="44">
        <v>12</v>
      </c>
      <c r="G31" s="18">
        <f t="shared" si="0"/>
        <v>0.4</v>
      </c>
      <c r="H31" s="19">
        <v>10</v>
      </c>
      <c r="I31" s="20">
        <v>2</v>
      </c>
      <c r="J31" s="21">
        <f t="shared" si="1"/>
        <v>83.333333333333343</v>
      </c>
      <c r="K31" s="20">
        <v>6</v>
      </c>
      <c r="L31" s="20">
        <v>2</v>
      </c>
      <c r="M31" s="21">
        <f t="shared" si="2"/>
        <v>50</v>
      </c>
      <c r="N31" s="12">
        <f t="shared" si="3"/>
        <v>16</v>
      </c>
      <c r="O31" s="22">
        <f t="shared" si="4"/>
        <v>0.26666666666666666</v>
      </c>
      <c r="P31" s="26">
        <f t="shared" si="5"/>
        <v>66.666666666666657</v>
      </c>
      <c r="Q31" s="24">
        <f t="shared" si="6"/>
        <v>66</v>
      </c>
      <c r="R31" s="43"/>
      <c r="S31">
        <v>11</v>
      </c>
    </row>
    <row r="32" spans="1:19" x14ac:dyDescent="0.3">
      <c r="A32" s="12">
        <v>31</v>
      </c>
      <c r="B32" s="27">
        <v>45539</v>
      </c>
      <c r="C32" s="28" t="s">
        <v>46</v>
      </c>
      <c r="D32" s="15" t="s">
        <v>16</v>
      </c>
      <c r="E32" s="16">
        <f>VLOOKUP(F32,[1]Hulpblad!I$6:J139,2,FALSE)</f>
        <v>0.45</v>
      </c>
      <c r="F32" s="29">
        <v>13</v>
      </c>
      <c r="G32" s="18">
        <f t="shared" si="0"/>
        <v>0.43333333333333335</v>
      </c>
      <c r="H32" s="19">
        <v>7</v>
      </c>
      <c r="I32" s="20">
        <v>2</v>
      </c>
      <c r="J32" s="21">
        <f t="shared" si="1"/>
        <v>53.846153846153847</v>
      </c>
      <c r="K32" s="20">
        <v>9</v>
      </c>
      <c r="L32" s="20">
        <v>3</v>
      </c>
      <c r="M32" s="21">
        <f t="shared" si="2"/>
        <v>69.230769230769226</v>
      </c>
      <c r="N32" s="12">
        <f t="shared" si="3"/>
        <v>16</v>
      </c>
      <c r="O32" s="22">
        <f t="shared" si="4"/>
        <v>0.26666666666666666</v>
      </c>
      <c r="P32" s="26">
        <f t="shared" si="5"/>
        <v>61.538461538461533</v>
      </c>
      <c r="Q32" s="24">
        <f t="shared" si="6"/>
        <v>61</v>
      </c>
      <c r="R32" s="43"/>
      <c r="S32">
        <v>12</v>
      </c>
    </row>
    <row r="33" spans="1:19" x14ac:dyDescent="0.3">
      <c r="A33" s="12">
        <v>32</v>
      </c>
      <c r="B33" s="27">
        <v>45534</v>
      </c>
      <c r="C33" s="28" t="s">
        <v>47</v>
      </c>
      <c r="D33" s="15" t="s">
        <v>16</v>
      </c>
      <c r="E33" s="16">
        <f>VLOOKUP(F33,[1]Hulpblad!I$6:J153,2,FALSE)</f>
        <v>0.45</v>
      </c>
      <c r="F33" s="44">
        <v>13</v>
      </c>
      <c r="G33" s="18">
        <f t="shared" si="0"/>
        <v>0.43333333333333335</v>
      </c>
      <c r="H33" s="19">
        <v>6</v>
      </c>
      <c r="I33" s="20">
        <v>2</v>
      </c>
      <c r="J33" s="21">
        <f t="shared" si="1"/>
        <v>46.153846153846153</v>
      </c>
      <c r="K33" s="20">
        <v>9</v>
      </c>
      <c r="L33" s="20">
        <v>2</v>
      </c>
      <c r="M33" s="21">
        <f t="shared" si="2"/>
        <v>69.230769230769226</v>
      </c>
      <c r="N33" s="12">
        <f t="shared" si="3"/>
        <v>15</v>
      </c>
      <c r="O33" s="22">
        <f t="shared" si="4"/>
        <v>0.25</v>
      </c>
      <c r="P33" s="26">
        <f t="shared" si="5"/>
        <v>57.692307692307686</v>
      </c>
      <c r="Q33" s="24">
        <f t="shared" si="6"/>
        <v>57</v>
      </c>
      <c r="R33" s="25"/>
      <c r="S33">
        <v>12</v>
      </c>
    </row>
    <row r="34" spans="1:19" x14ac:dyDescent="0.3">
      <c r="A34" s="12">
        <v>33</v>
      </c>
      <c r="B34" s="27">
        <v>45535</v>
      </c>
      <c r="C34" s="14" t="s">
        <v>48</v>
      </c>
      <c r="D34" s="15" t="s">
        <v>16</v>
      </c>
      <c r="E34" s="16">
        <f>VLOOKUP(F34,[1]Hulpblad!I$6:J69,2,FALSE)</f>
        <v>0.48399999999999999</v>
      </c>
      <c r="F34" s="17">
        <v>14</v>
      </c>
      <c r="G34" s="18">
        <f t="shared" si="0"/>
        <v>0.46666666666666667</v>
      </c>
      <c r="H34" s="19">
        <v>5</v>
      </c>
      <c r="I34" s="20">
        <v>2</v>
      </c>
      <c r="J34" s="21">
        <f t="shared" si="1"/>
        <v>35.714285714285715</v>
      </c>
      <c r="K34" s="20">
        <v>10</v>
      </c>
      <c r="L34" s="20">
        <v>2</v>
      </c>
      <c r="M34" s="21">
        <f t="shared" si="2"/>
        <v>71.428571428571431</v>
      </c>
      <c r="N34" s="12">
        <f t="shared" si="3"/>
        <v>15</v>
      </c>
      <c r="O34" s="22">
        <f t="shared" si="4"/>
        <v>0.25</v>
      </c>
      <c r="P34" s="26">
        <f t="shared" si="5"/>
        <v>53.571428571428569</v>
      </c>
      <c r="Q34" s="24">
        <f t="shared" si="6"/>
        <v>53</v>
      </c>
      <c r="R34" s="25"/>
      <c r="S34">
        <v>13</v>
      </c>
    </row>
    <row r="35" spans="1:19" x14ac:dyDescent="0.3">
      <c r="A35" s="12">
        <v>34</v>
      </c>
      <c r="B35" s="27">
        <v>45538</v>
      </c>
      <c r="C35" s="28" t="s">
        <v>49</v>
      </c>
      <c r="D35" s="15" t="s">
        <v>16</v>
      </c>
      <c r="E35" s="16">
        <f>VLOOKUP(F35,[1]Hulpblad!I$6:J113,2,FALSE)</f>
        <v>0.48399999999999999</v>
      </c>
      <c r="F35" s="44">
        <v>14</v>
      </c>
      <c r="G35" s="18">
        <f t="shared" si="0"/>
        <v>0.46666666666666667</v>
      </c>
      <c r="H35" s="19">
        <v>9</v>
      </c>
      <c r="I35" s="20">
        <v>2</v>
      </c>
      <c r="J35" s="21">
        <f t="shared" si="1"/>
        <v>64.285714285714292</v>
      </c>
      <c r="K35" s="20">
        <v>5</v>
      </c>
      <c r="L35" s="20">
        <v>2</v>
      </c>
      <c r="M35" s="21">
        <f t="shared" si="2"/>
        <v>35.714285714285715</v>
      </c>
      <c r="N35" s="12">
        <f t="shared" si="3"/>
        <v>14</v>
      </c>
      <c r="O35" s="22">
        <f t="shared" si="4"/>
        <v>0.23333333333333334</v>
      </c>
      <c r="P35" s="26">
        <f t="shared" si="5"/>
        <v>50</v>
      </c>
      <c r="Q35" s="24">
        <f t="shared" si="6"/>
        <v>50</v>
      </c>
      <c r="R35" s="25"/>
      <c r="S35">
        <v>13</v>
      </c>
    </row>
  </sheetData>
  <protectedRanges>
    <protectedRange sqref="G2:G35 M2:Q35 J2:J35" name="Fred_1"/>
  </protectedRanges>
  <conditionalFormatting sqref="P2:Q35">
    <cfRule type="cellIs" dxfId="3" priority="1" stopIfTrue="1" operator="lessThan">
      <formula>79.5</formula>
    </cfRule>
    <cfRule type="cellIs" dxfId="2" priority="2" stopIfTrue="1" operator="greaterThanOrEqual">
      <formula>120</formula>
    </cfRule>
  </conditionalFormatting>
  <conditionalFormatting sqref="C2:C35">
    <cfRule type="duplicateValues" dxfId="1" priority="3"/>
    <cfRule type="duplicateValues" dxfId="0" priority="4"/>
  </conditionalFormatting>
  <pageMargins left="0.7" right="0.7" top="0.75" bottom="0.75" header="0.3" footer="0.3"/>
  <pageSetup paperSize="9" scale="8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2024-09-07T21:33:41Z</dcterms:created>
  <dcterms:modified xsi:type="dcterms:W3CDTF">2024-09-07T21:38:59Z</dcterms:modified>
</cp:coreProperties>
</file>