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Veendam/"/>
    </mc:Choice>
  </mc:AlternateContent>
  <xr:revisionPtr revIDLastSave="0" documentId="8_{BC694686-3AC4-4E07-B5AA-70DBAA97F5C7}" xr6:coauthVersionLast="47" xr6:coauthVersionMax="47" xr10:uidLastSave="{00000000-0000-0000-0000-000000000000}"/>
  <bookViews>
    <workbookView xWindow="-120" yWindow="-120" windowWidth="25440" windowHeight="15540" xr2:uid="{CE1F82E0-3A8D-4241-8316-41AAA6FA8D0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O30" i="1"/>
  <c r="P30" i="1" s="1"/>
  <c r="Q30" i="1" s="1"/>
  <c r="N30" i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O28" i="1"/>
  <c r="N28" i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O26" i="1"/>
  <c r="P26" i="1" s="1"/>
  <c r="Q26" i="1" s="1"/>
  <c r="N26" i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O24" i="1"/>
  <c r="N24" i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O22" i="1"/>
  <c r="P22" i="1" s="1"/>
  <c r="Q22" i="1" s="1"/>
  <c r="N22" i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O20" i="1"/>
  <c r="N20" i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O18" i="1"/>
  <c r="N18" i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O16" i="1"/>
  <c r="N16" i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O14" i="1"/>
  <c r="N14" i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O12" i="1"/>
  <c r="N12" i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O10" i="1"/>
  <c r="N10" i="1"/>
  <c r="M10" i="1"/>
  <c r="J10" i="1"/>
  <c r="G10" i="1"/>
  <c r="E10" i="1"/>
  <c r="N9" i="1"/>
  <c r="O9" i="1" s="1"/>
  <c r="P9" i="1" s="1"/>
  <c r="Q9" i="1" s="1"/>
  <c r="M9" i="1"/>
  <c r="J9" i="1"/>
  <c r="G9" i="1"/>
  <c r="E9" i="1"/>
  <c r="O8" i="1"/>
  <c r="N8" i="1"/>
  <c r="M8" i="1"/>
  <c r="J8" i="1"/>
  <c r="G8" i="1"/>
  <c r="E8" i="1"/>
  <c r="N7" i="1"/>
  <c r="O7" i="1" s="1"/>
  <c r="P7" i="1" s="1"/>
  <c r="Q7" i="1" s="1"/>
  <c r="M7" i="1"/>
  <c r="J7" i="1"/>
  <c r="G7" i="1"/>
  <c r="E7" i="1"/>
  <c r="O6" i="1"/>
  <c r="N6" i="1"/>
  <c r="M6" i="1"/>
  <c r="J6" i="1"/>
  <c r="G6" i="1"/>
  <c r="E6" i="1"/>
  <c r="N5" i="1"/>
  <c r="O5" i="1" s="1"/>
  <c r="P5" i="1" s="1"/>
  <c r="Q5" i="1" s="1"/>
  <c r="M5" i="1"/>
  <c r="J5" i="1"/>
  <c r="G5" i="1"/>
  <c r="E5" i="1"/>
  <c r="O4" i="1"/>
  <c r="N4" i="1"/>
  <c r="M4" i="1"/>
  <c r="J4" i="1"/>
  <c r="G4" i="1"/>
  <c r="E4" i="1"/>
  <c r="N3" i="1"/>
  <c r="O3" i="1" s="1"/>
  <c r="P3" i="1" s="1"/>
  <c r="Q3" i="1" s="1"/>
  <c r="M3" i="1"/>
  <c r="J3" i="1"/>
  <c r="G3" i="1"/>
  <c r="E3" i="1"/>
  <c r="O2" i="1"/>
  <c r="P2" i="1" s="1"/>
  <c r="Q2" i="1" s="1"/>
  <c r="N2" i="1"/>
  <c r="M2" i="1"/>
  <c r="J2" i="1"/>
  <c r="G2" i="1"/>
  <c r="E2" i="1"/>
  <c r="P4" i="1" l="1"/>
  <c r="Q4" i="1" s="1"/>
  <c r="P6" i="1"/>
  <c r="Q6" i="1" s="1"/>
  <c r="P8" i="1"/>
  <c r="Q8" i="1" s="1"/>
  <c r="P10" i="1"/>
  <c r="Q10" i="1" s="1"/>
  <c r="P12" i="1"/>
  <c r="Q12" i="1" s="1"/>
  <c r="P14" i="1"/>
  <c r="Q14" i="1" s="1"/>
  <c r="P16" i="1"/>
  <c r="Q16" i="1" s="1"/>
  <c r="P18" i="1"/>
  <c r="Q18" i="1" s="1"/>
  <c r="P24" i="1"/>
  <c r="Q24" i="1" s="1"/>
  <c r="P28" i="1"/>
  <c r="Q28" i="1" s="1"/>
  <c r="P20" i="1"/>
  <c r="Q20" i="1" s="1"/>
</calcChain>
</file>

<file path=xl/sharedStrings.xml><?xml version="1.0" encoding="utf-8"?>
<sst xmlns="http://schemas.openxmlformats.org/spreadsheetml/2006/main" count="113" uniqueCount="64">
  <si>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</si>
  <si>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</si>
  <si>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</si>
  <si>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</si>
  <si>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</si>
  <si>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</si>
  <si>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</si>
  <si>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</si>
  <si>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</si>
  <si>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</si>
  <si>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</si>
  <si>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</si>
  <si>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</si>
  <si>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</si>
  <si>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</si>
  <si>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</si>
  <si>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Tepper</t>
  </si>
  <si>
    <t>B</t>
  </si>
  <si>
    <t>N</t>
  </si>
  <si>
    <t>Eppo Loer</t>
  </si>
  <si>
    <t>Johan Ackermann</t>
  </si>
  <si>
    <t>Ja</t>
  </si>
  <si>
    <t>Siep Ziesling</t>
  </si>
  <si>
    <t>Rick Tuin</t>
  </si>
  <si>
    <t>Roy Ziesling</t>
  </si>
  <si>
    <t xml:space="preserve">Reint Loer   </t>
  </si>
  <si>
    <t>J</t>
  </si>
  <si>
    <t xml:space="preserve">Jans Kinds   </t>
  </si>
  <si>
    <t xml:space="preserve">Ronnie Berg   </t>
  </si>
  <si>
    <t>Evert Bos</t>
  </si>
  <si>
    <t>Ronald Elings</t>
  </si>
  <si>
    <t xml:space="preserve">Ron Eissen   </t>
  </si>
  <si>
    <t xml:space="preserve">Bernard Bos   </t>
  </si>
  <si>
    <t>Andre Rossien</t>
  </si>
  <si>
    <t>Brian Reiners</t>
  </si>
  <si>
    <t>Eisse Bolt</t>
  </si>
  <si>
    <t>Willy Strootman</t>
  </si>
  <si>
    <t>Ad Blaauw</t>
  </si>
  <si>
    <t>Derk Jan v.d Laan</t>
  </si>
  <si>
    <t xml:space="preserve">Jan Hadderingh  </t>
  </si>
  <si>
    <t>Tonnis Woldhuis</t>
  </si>
  <si>
    <t>Jan Efdee</t>
  </si>
  <si>
    <t>Shamir Medero</t>
  </si>
  <si>
    <t>Bert Pakes</t>
  </si>
  <si>
    <t>Roelie Dorenbos</t>
  </si>
  <si>
    <t>Jan Sietsma</t>
  </si>
  <si>
    <t>Okke Kluiter</t>
  </si>
  <si>
    <t>Wijnold Broekema</t>
  </si>
  <si>
    <t xml:space="preserve">Jan Post   </t>
  </si>
  <si>
    <t>Fokko  Nieland</t>
  </si>
  <si>
    <t>Pieter van der Poel</t>
  </si>
  <si>
    <t>Andries van de Veen</t>
  </si>
  <si>
    <t>Jan  Stegmeijer</t>
  </si>
  <si>
    <t>Fred Maas</t>
  </si>
  <si>
    <t>Dennis Lengton</t>
  </si>
  <si>
    <t xml:space="preserve">Robert Blauw   </t>
  </si>
  <si>
    <t xml:space="preserve">Hindrik Schuur   </t>
  </si>
  <si>
    <t>Jan Weerts</t>
  </si>
  <si>
    <t>Eefke Rops</t>
  </si>
  <si>
    <t>Ella Hilbolling</t>
  </si>
  <si>
    <t>Reini  Boer</t>
  </si>
  <si>
    <t>Jan Schikker</t>
  </si>
  <si>
    <t>Caren Eling</t>
  </si>
  <si>
    <t xml:space="preserve">Jan Poot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</si>
</sst>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0" fillId="0" borderId="0" applyBorder="0" applyProtection="0"/>
    <xf numFmtId="0" fontId="11" fillId="0" borderId="0" applyNumberFormat="0" applyBorder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2" fillId="3" borderId="2" xfId="0" applyFont="1" applyFill="1" applyBorder="1" applyAlignment="1" applyProtection="1">
      <alignment horizontal="center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2" fillId="0" borderId="2" xfId="0" applyFont="1" applyBorder="1" applyAlignment="1">
      <alignment horizontal="right" textRotation="90"/>
    </xf>
    <xf numFmtId="0" fontId="6" fillId="0" borderId="2" xfId="0" applyFont="1" applyBorder="1" applyAlignment="1">
      <alignment textRotation="90"/>
    </xf>
    <xf numFmtId="0" fontId="7" fillId="0" borderId="1" xfId="0" applyFont="1" applyBorder="1" applyAlignment="1">
      <alignment horizontal="center"/>
    </xf>
    <xf numFmtId="164" fontId="8" fillId="0" borderId="2" xfId="0" applyNumberFormat="1" applyFont="1" applyBorder="1" applyAlignment="1" applyProtection="1">
      <alignment horizontal="left"/>
      <protection locked="0"/>
    </xf>
    <xf numFmtId="0" fontId="9" fillId="2" borderId="2" xfId="0" applyFont="1" applyFill="1" applyBorder="1" applyProtection="1">
      <protection locked="0"/>
    </xf>
    <xf numFmtId="165" fontId="0" fillId="0" borderId="2" xfId="1" applyFont="1" applyBorder="1" applyAlignment="1" applyProtection="1">
      <alignment horizontal="center"/>
    </xf>
    <xf numFmtId="166" fontId="9" fillId="0" borderId="2" xfId="2" applyNumberFormat="1" applyFont="1" applyBorder="1" applyAlignment="1" applyProtection="1">
      <alignment horizontal="center"/>
    </xf>
    <xf numFmtId="1" fontId="9" fillId="0" borderId="2" xfId="0" applyNumberFormat="1" applyFont="1" applyBorder="1" applyAlignment="1" applyProtection="1">
      <alignment horizontal="center"/>
      <protection locked="0"/>
    </xf>
    <xf numFmtId="166" fontId="7" fillId="0" borderId="2" xfId="2" applyNumberFormat="1" applyFont="1" applyBorder="1" applyAlignment="1" applyProtection="1">
      <alignment horizontal="center"/>
    </xf>
    <xf numFmtId="0" fontId="12" fillId="0" borderId="2" xfId="0" applyFont="1" applyBorder="1" applyAlignment="1" applyProtection="1">
      <alignment horizontal="center" vertical="center"/>
      <protection locked="0"/>
    </xf>
    <xf numFmtId="1" fontId="12" fillId="0" borderId="2" xfId="0" applyNumberFormat="1" applyFont="1" applyBorder="1" applyAlignment="1" applyProtection="1">
      <alignment horizontal="center" vertical="center"/>
      <protection locked="0"/>
    </xf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6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/>
    <xf numFmtId="1" fontId="7" fillId="0" borderId="2" xfId="0" applyNumberFormat="1" applyFont="1" applyBorder="1"/>
    <xf numFmtId="0" fontId="6" fillId="0" borderId="2" xfId="0" applyFont="1" applyBorder="1" applyAlignment="1" applyProtection="1">
      <alignment horizontal="center"/>
      <protection locked="0"/>
    </xf>
    <xf numFmtId="16" fontId="13" fillId="0" borderId="2" xfId="0" applyNumberFormat="1" applyFont="1" applyBorder="1" applyAlignment="1" applyProtection="1">
      <alignment horizontal="left"/>
      <protection locked="0"/>
    </xf>
    <xf numFmtId="0" fontId="9" fillId="0" borderId="2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" fontId="14" fillId="0" borderId="2" xfId="0" applyNumberFormat="1" applyFont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left"/>
      <protection locked="0"/>
    </xf>
    <xf numFmtId="16" fontId="8" fillId="0" borderId="2" xfId="0" applyNumberFormat="1" applyFont="1" applyBorder="1" applyAlignment="1" applyProtection="1">
      <alignment horizontal="left"/>
      <protection locked="0"/>
    </xf>
    <xf numFmtId="165" fontId="15" fillId="0" borderId="2" xfId="1" applyFont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7" fillId="0" borderId="2" xfId="0" applyFont="1" applyBorder="1" applyProtection="1"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16" fontId="3" fillId="0" borderId="2" xfId="0" applyNumberFormat="1" applyFont="1" applyBorder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</cellXfs>
  <cellStyles count="3">
    <cellStyle name="Excel Built-in Normal" xfId="1" xr:uid="{E62226CF-783C-49F5-968B-5F804600EF3C}"/>
    <cellStyle name="Standaard" xfId="0" builtinId="0"/>
    <cellStyle name="Standaard 2" xfId="2" xr:uid="{72B44D2F-7CC5-461C-93BC-1E05160528E4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Veendam/eind%20stand%20Driebanden.xlsm" TargetMode="External"/><Relationship Id="rId1" Type="http://schemas.openxmlformats.org/officeDocument/2006/relationships/externalLinkPath" Target="eind%20stand%20Drie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FA1A-8D2F-4884-8D60-032BC07EC946}">
  <sheetPr>
    <pageSetUpPr fitToPage="1"/>
  </sheetPr>
  <dimension ref="A1:R45"/>
  <sheetViews>
    <sheetView tabSelected="1" workbookViewId="0">
      <selection activeCell="N11" sqref="N11"/>
    </sheetView>
  </sheetViews>
  <sheetFormatPr defaultRowHeight="15" x14ac:dyDescent="0.25"/>
  <cols>
    <col min="1" max="1" width="3.28515625" bestFit="1" customWidth="1"/>
    <col min="2" max="2" width="7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5" t="s">
        <v>13</v>
      </c>
      <c r="Q1" s="9" t="s">
        <v>14</v>
      </c>
      <c r="R1" s="7" t="s">
        <v>15</v>
      </c>
    </row>
    <row r="2" spans="1:18" ht="15.75" x14ac:dyDescent="0.25">
      <c r="A2" s="10">
        <v>1</v>
      </c>
      <c r="B2" s="11">
        <v>45175</v>
      </c>
      <c r="C2" s="12" t="s">
        <v>16</v>
      </c>
      <c r="D2" s="13" t="s">
        <v>17</v>
      </c>
      <c r="E2" s="14">
        <f>VLOOKUP(F2,[1]Hulpblad!I$6:J163,2,FALSE)</f>
        <v>0.27500000000000002</v>
      </c>
      <c r="F2" s="15">
        <v>8</v>
      </c>
      <c r="G2" s="16">
        <f t="shared" ref="G2:G45" si="0">F2/30</f>
        <v>0.26666666666666666</v>
      </c>
      <c r="H2" s="17">
        <v>14</v>
      </c>
      <c r="I2" s="18">
        <v>3</v>
      </c>
      <c r="J2" s="19">
        <f t="shared" ref="J2:J45" si="1">H2/F2*100</f>
        <v>175</v>
      </c>
      <c r="K2" s="17">
        <v>15</v>
      </c>
      <c r="L2" s="17">
        <v>2</v>
      </c>
      <c r="M2" s="20">
        <f t="shared" ref="M2:M45" si="2">K2/F2*100</f>
        <v>187.5</v>
      </c>
      <c r="N2" s="21">
        <f t="shared" ref="N2:N45" si="3">H2+K2</f>
        <v>29</v>
      </c>
      <c r="O2" s="22">
        <f t="shared" ref="O2:O45" si="4">N2/60</f>
        <v>0.48333333333333334</v>
      </c>
      <c r="P2" s="23">
        <f t="shared" ref="P2:P45" si="5">O2/G2*100</f>
        <v>181.25</v>
      </c>
      <c r="Q2" s="24">
        <f t="shared" ref="Q2:Q45" si="6">ROUNDDOWN(P2,0)</f>
        <v>181</v>
      </c>
      <c r="R2" s="25" t="s">
        <v>18</v>
      </c>
    </row>
    <row r="3" spans="1:18" x14ac:dyDescent="0.25">
      <c r="A3" s="10">
        <v>2</v>
      </c>
      <c r="B3" s="26">
        <v>45175</v>
      </c>
      <c r="C3" s="27" t="s">
        <v>19</v>
      </c>
      <c r="D3" s="13" t="s">
        <v>17</v>
      </c>
      <c r="E3" s="14">
        <f>VLOOKUP(F3,[1]Hulpblad!I$6:J89,2,FALSE)</f>
        <v>0.317</v>
      </c>
      <c r="F3" s="15">
        <v>9</v>
      </c>
      <c r="G3" s="16">
        <f t="shared" si="0"/>
        <v>0.3</v>
      </c>
      <c r="H3" s="28">
        <v>14</v>
      </c>
      <c r="I3" s="28">
        <v>3</v>
      </c>
      <c r="J3" s="19">
        <f t="shared" si="1"/>
        <v>155.55555555555557</v>
      </c>
      <c r="K3" s="28">
        <v>17</v>
      </c>
      <c r="L3" s="28">
        <v>3</v>
      </c>
      <c r="M3" s="20">
        <f t="shared" si="2"/>
        <v>188.88888888888889</v>
      </c>
      <c r="N3" s="21">
        <f t="shared" si="3"/>
        <v>31</v>
      </c>
      <c r="O3" s="22">
        <f t="shared" si="4"/>
        <v>0.51666666666666672</v>
      </c>
      <c r="P3" s="23">
        <f t="shared" si="5"/>
        <v>172.22222222222226</v>
      </c>
      <c r="Q3" s="24">
        <f t="shared" si="6"/>
        <v>172</v>
      </c>
      <c r="R3" s="29"/>
    </row>
    <row r="4" spans="1:18" ht="15.75" x14ac:dyDescent="0.25">
      <c r="A4" s="10">
        <v>3</v>
      </c>
      <c r="B4" s="11">
        <v>45166</v>
      </c>
      <c r="C4" s="27" t="s">
        <v>20</v>
      </c>
      <c r="D4" s="13" t="s">
        <v>17</v>
      </c>
      <c r="E4" s="14">
        <f>VLOOKUP(F4,[1]Hulpblad!I$6:J175,2,FALSE)</f>
        <v>0.35</v>
      </c>
      <c r="F4" s="15">
        <v>10</v>
      </c>
      <c r="G4" s="16">
        <f t="shared" si="0"/>
        <v>0.33333333333333331</v>
      </c>
      <c r="H4" s="17">
        <v>21</v>
      </c>
      <c r="I4" s="18">
        <v>4</v>
      </c>
      <c r="J4" s="19">
        <f t="shared" si="1"/>
        <v>210</v>
      </c>
      <c r="K4" s="17">
        <v>9</v>
      </c>
      <c r="L4" s="17">
        <v>2</v>
      </c>
      <c r="M4" s="20">
        <f t="shared" si="2"/>
        <v>90</v>
      </c>
      <c r="N4" s="21">
        <f t="shared" si="3"/>
        <v>30</v>
      </c>
      <c r="O4" s="22">
        <f t="shared" si="4"/>
        <v>0.5</v>
      </c>
      <c r="P4" s="23">
        <f t="shared" si="5"/>
        <v>150</v>
      </c>
      <c r="Q4" s="24">
        <f t="shared" si="6"/>
        <v>150</v>
      </c>
      <c r="R4" s="25" t="s">
        <v>21</v>
      </c>
    </row>
    <row r="5" spans="1:18" x14ac:dyDescent="0.25">
      <c r="A5" s="10">
        <v>4</v>
      </c>
      <c r="B5" s="11">
        <v>45175</v>
      </c>
      <c r="C5" s="12" t="s">
        <v>22</v>
      </c>
      <c r="D5" s="13" t="s">
        <v>17</v>
      </c>
      <c r="E5" s="14">
        <f>VLOOKUP(F5,[1]Hulpblad!I$6:J250,2,FALSE)</f>
        <v>0.317</v>
      </c>
      <c r="F5" s="15">
        <v>9</v>
      </c>
      <c r="G5" s="16">
        <f t="shared" si="0"/>
        <v>0.3</v>
      </c>
      <c r="H5" s="17">
        <v>13</v>
      </c>
      <c r="I5" s="18">
        <v>2</v>
      </c>
      <c r="J5" s="19">
        <f t="shared" si="1"/>
        <v>144.44444444444443</v>
      </c>
      <c r="K5" s="17">
        <v>12</v>
      </c>
      <c r="L5" s="17">
        <v>2</v>
      </c>
      <c r="M5" s="20">
        <f t="shared" si="2"/>
        <v>133.33333333333331</v>
      </c>
      <c r="N5" s="21">
        <f t="shared" si="3"/>
        <v>25</v>
      </c>
      <c r="O5" s="22">
        <f t="shared" si="4"/>
        <v>0.41666666666666669</v>
      </c>
      <c r="P5" s="23">
        <f t="shared" si="5"/>
        <v>138.88888888888891</v>
      </c>
      <c r="Q5" s="24">
        <f t="shared" si="6"/>
        <v>138</v>
      </c>
      <c r="R5" s="29"/>
    </row>
    <row r="6" spans="1:18" x14ac:dyDescent="0.25">
      <c r="A6" s="10">
        <v>5</v>
      </c>
      <c r="B6" s="26">
        <v>45175</v>
      </c>
      <c r="C6" s="12" t="s">
        <v>23</v>
      </c>
      <c r="D6" s="13" t="s">
        <v>17</v>
      </c>
      <c r="E6" s="14">
        <f>VLOOKUP(F6,[1]Hulpblad!I$6:J233,2,FALSE)</f>
        <v>0.317</v>
      </c>
      <c r="F6" s="15">
        <v>9</v>
      </c>
      <c r="G6" s="16">
        <f t="shared" si="0"/>
        <v>0.3</v>
      </c>
      <c r="H6" s="28">
        <v>11</v>
      </c>
      <c r="I6" s="28">
        <v>3</v>
      </c>
      <c r="J6" s="19">
        <f t="shared" si="1"/>
        <v>122.22222222222223</v>
      </c>
      <c r="K6" s="28">
        <v>13</v>
      </c>
      <c r="L6" s="28">
        <v>2</v>
      </c>
      <c r="M6" s="20">
        <f t="shared" si="2"/>
        <v>144.44444444444443</v>
      </c>
      <c r="N6" s="21">
        <f t="shared" si="3"/>
        <v>24</v>
      </c>
      <c r="O6" s="22">
        <f t="shared" si="4"/>
        <v>0.4</v>
      </c>
      <c r="P6" s="23">
        <f t="shared" si="5"/>
        <v>133.33333333333334</v>
      </c>
      <c r="Q6" s="24">
        <f t="shared" si="6"/>
        <v>133</v>
      </c>
      <c r="R6" s="29"/>
    </row>
    <row r="7" spans="1:18" x14ac:dyDescent="0.25">
      <c r="A7" s="10">
        <v>6</v>
      </c>
      <c r="B7" s="11">
        <v>45175</v>
      </c>
      <c r="C7" s="12" t="s">
        <v>24</v>
      </c>
      <c r="D7" s="13" t="s">
        <v>17</v>
      </c>
      <c r="E7" s="14">
        <f>VLOOKUP(F7,[1]Hulpblad!I$6:J246,2,FALSE)</f>
        <v>0.317</v>
      </c>
      <c r="F7" s="15">
        <v>9</v>
      </c>
      <c r="G7" s="16">
        <f t="shared" si="0"/>
        <v>0.3</v>
      </c>
      <c r="H7" s="17">
        <v>15</v>
      </c>
      <c r="I7" s="18">
        <v>2</v>
      </c>
      <c r="J7" s="19">
        <f t="shared" si="1"/>
        <v>166.66666666666669</v>
      </c>
      <c r="K7" s="17">
        <v>8</v>
      </c>
      <c r="L7" s="17">
        <v>3</v>
      </c>
      <c r="M7" s="20">
        <f t="shared" si="2"/>
        <v>88.888888888888886</v>
      </c>
      <c r="N7" s="21">
        <f t="shared" si="3"/>
        <v>23</v>
      </c>
      <c r="O7" s="22">
        <f t="shared" si="4"/>
        <v>0.38333333333333336</v>
      </c>
      <c r="P7" s="23">
        <f t="shared" si="5"/>
        <v>127.77777777777779</v>
      </c>
      <c r="Q7" s="24">
        <f t="shared" si="6"/>
        <v>127</v>
      </c>
      <c r="R7" s="29"/>
    </row>
    <row r="8" spans="1:18" ht="15.75" x14ac:dyDescent="0.25">
      <c r="A8" s="10">
        <v>7</v>
      </c>
      <c r="B8" s="30">
        <v>45166</v>
      </c>
      <c r="C8" s="31" t="s">
        <v>25</v>
      </c>
      <c r="D8" s="13" t="s">
        <v>17</v>
      </c>
      <c r="E8" s="14">
        <f>VLOOKUP(F8,[1]Hulpblad!I$6:J225,2,FALSE)</f>
        <v>0.27500000000000002</v>
      </c>
      <c r="F8" s="15">
        <v>8</v>
      </c>
      <c r="G8" s="16">
        <f t="shared" si="0"/>
        <v>0.26666666666666666</v>
      </c>
      <c r="H8" s="17">
        <v>8</v>
      </c>
      <c r="I8" s="18">
        <v>3</v>
      </c>
      <c r="J8" s="19">
        <f t="shared" si="1"/>
        <v>100</v>
      </c>
      <c r="K8" s="17">
        <v>11</v>
      </c>
      <c r="L8" s="17">
        <v>2</v>
      </c>
      <c r="M8" s="20">
        <f t="shared" si="2"/>
        <v>137.5</v>
      </c>
      <c r="N8" s="21">
        <f t="shared" si="3"/>
        <v>19</v>
      </c>
      <c r="O8" s="22">
        <f t="shared" si="4"/>
        <v>0.31666666666666665</v>
      </c>
      <c r="P8" s="23">
        <f t="shared" si="5"/>
        <v>118.75</v>
      </c>
      <c r="Q8" s="24">
        <f t="shared" si="6"/>
        <v>118</v>
      </c>
      <c r="R8" s="25" t="s">
        <v>26</v>
      </c>
    </row>
    <row r="9" spans="1:18" ht="15.75" x14ac:dyDescent="0.25">
      <c r="A9" s="10">
        <v>8</v>
      </c>
      <c r="B9" s="32">
        <v>45166</v>
      </c>
      <c r="C9" s="12" t="s">
        <v>27</v>
      </c>
      <c r="D9" s="13" t="s">
        <v>17</v>
      </c>
      <c r="E9" s="14">
        <f>VLOOKUP(F9,[1]Hulpblad!I$6:J169,2,FALSE)</f>
        <v>0.317</v>
      </c>
      <c r="F9" s="15">
        <v>9</v>
      </c>
      <c r="G9" s="16">
        <f t="shared" si="0"/>
        <v>0.3</v>
      </c>
      <c r="H9" s="33">
        <v>11</v>
      </c>
      <c r="I9" s="33">
        <v>2</v>
      </c>
      <c r="J9" s="19">
        <f t="shared" si="1"/>
        <v>122.22222222222223</v>
      </c>
      <c r="K9" s="33">
        <v>10</v>
      </c>
      <c r="L9" s="33">
        <v>3</v>
      </c>
      <c r="M9" s="20">
        <f t="shared" si="2"/>
        <v>111.11111111111111</v>
      </c>
      <c r="N9" s="21">
        <f t="shared" si="3"/>
        <v>21</v>
      </c>
      <c r="O9" s="22">
        <f t="shared" si="4"/>
        <v>0.35</v>
      </c>
      <c r="P9" s="23">
        <f t="shared" si="5"/>
        <v>116.66666666666667</v>
      </c>
      <c r="Q9" s="24">
        <f t="shared" si="6"/>
        <v>116</v>
      </c>
      <c r="R9" s="25" t="s">
        <v>26</v>
      </c>
    </row>
    <row r="10" spans="1:18" x14ac:dyDescent="0.25">
      <c r="A10" s="10">
        <v>9</v>
      </c>
      <c r="B10" s="11">
        <v>45175</v>
      </c>
      <c r="C10" s="31" t="s">
        <v>28</v>
      </c>
      <c r="D10" s="13" t="s">
        <v>17</v>
      </c>
      <c r="E10" s="14">
        <f>VLOOKUP(F10,[1]Hulpblad!I$6:J243,2,FALSE)</f>
        <v>0.317</v>
      </c>
      <c r="F10" s="15">
        <v>9</v>
      </c>
      <c r="G10" s="16">
        <f t="shared" si="0"/>
        <v>0.3</v>
      </c>
      <c r="H10" s="17">
        <v>9</v>
      </c>
      <c r="I10" s="18">
        <v>1</v>
      </c>
      <c r="J10" s="19">
        <f t="shared" si="1"/>
        <v>100</v>
      </c>
      <c r="K10" s="17">
        <v>12</v>
      </c>
      <c r="L10" s="17">
        <v>2</v>
      </c>
      <c r="M10" s="20">
        <f t="shared" si="2"/>
        <v>133.33333333333331</v>
      </c>
      <c r="N10" s="21">
        <f t="shared" si="3"/>
        <v>21</v>
      </c>
      <c r="O10" s="22">
        <f t="shared" si="4"/>
        <v>0.35</v>
      </c>
      <c r="P10" s="23">
        <f t="shared" si="5"/>
        <v>116.66666666666667</v>
      </c>
      <c r="Q10" s="24">
        <f t="shared" si="6"/>
        <v>116</v>
      </c>
      <c r="R10" s="29"/>
    </row>
    <row r="11" spans="1:18" x14ac:dyDescent="0.25">
      <c r="A11" s="10">
        <v>10</v>
      </c>
      <c r="B11" s="32">
        <v>45175</v>
      </c>
      <c r="C11" s="12" t="s">
        <v>29</v>
      </c>
      <c r="D11" s="13" t="s">
        <v>17</v>
      </c>
      <c r="E11" s="14">
        <f>VLOOKUP(F11,[1]Hulpblad!I$6:J93,2,FALSE)</f>
        <v>0.27500000000000002</v>
      </c>
      <c r="F11" s="15">
        <v>8</v>
      </c>
      <c r="G11" s="16">
        <f t="shared" si="0"/>
        <v>0.26666666666666666</v>
      </c>
      <c r="H11" s="17">
        <v>11</v>
      </c>
      <c r="I11" s="18">
        <v>3</v>
      </c>
      <c r="J11" s="19">
        <f t="shared" si="1"/>
        <v>137.5</v>
      </c>
      <c r="K11" s="17">
        <v>7</v>
      </c>
      <c r="L11" s="17">
        <v>1</v>
      </c>
      <c r="M11" s="20">
        <f t="shared" si="2"/>
        <v>87.5</v>
      </c>
      <c r="N11" s="21">
        <f t="shared" si="3"/>
        <v>18</v>
      </c>
      <c r="O11" s="22">
        <f t="shared" si="4"/>
        <v>0.3</v>
      </c>
      <c r="P11" s="23">
        <f t="shared" si="5"/>
        <v>112.5</v>
      </c>
      <c r="Q11" s="24">
        <f t="shared" si="6"/>
        <v>112</v>
      </c>
      <c r="R11" s="29"/>
    </row>
    <row r="12" spans="1:18" ht="15.75" x14ac:dyDescent="0.25">
      <c r="A12" s="10">
        <v>11</v>
      </c>
      <c r="B12" s="30">
        <v>45166</v>
      </c>
      <c r="C12" s="27" t="s">
        <v>30</v>
      </c>
      <c r="D12" s="13" t="s">
        <v>17</v>
      </c>
      <c r="E12" s="14">
        <f>VLOOKUP(F12,[1]Hulpblad!I$6:J242,2,FALSE)</f>
        <v>0.38400000000000001</v>
      </c>
      <c r="F12" s="15">
        <v>11</v>
      </c>
      <c r="G12" s="16">
        <f t="shared" si="0"/>
        <v>0.36666666666666664</v>
      </c>
      <c r="H12" s="28">
        <v>11</v>
      </c>
      <c r="I12" s="28">
        <v>3</v>
      </c>
      <c r="J12" s="19">
        <f t="shared" si="1"/>
        <v>100</v>
      </c>
      <c r="K12" s="28">
        <v>13</v>
      </c>
      <c r="L12" s="28">
        <v>2</v>
      </c>
      <c r="M12" s="20">
        <f t="shared" si="2"/>
        <v>118.18181818181819</v>
      </c>
      <c r="N12" s="21">
        <f t="shared" si="3"/>
        <v>24</v>
      </c>
      <c r="O12" s="22">
        <f t="shared" si="4"/>
        <v>0.4</v>
      </c>
      <c r="P12" s="23">
        <f t="shared" si="5"/>
        <v>109.09090909090911</v>
      </c>
      <c r="Q12" s="24">
        <f t="shared" si="6"/>
        <v>109</v>
      </c>
      <c r="R12" s="25" t="s">
        <v>18</v>
      </c>
    </row>
    <row r="13" spans="1:18" ht="15.75" x14ac:dyDescent="0.25">
      <c r="A13" s="10">
        <v>12</v>
      </c>
      <c r="B13" s="32">
        <v>45175</v>
      </c>
      <c r="C13" s="12" t="s">
        <v>31</v>
      </c>
      <c r="D13" s="13" t="s">
        <v>17</v>
      </c>
      <c r="E13" s="14">
        <f>VLOOKUP(F13,[1]Hulpblad!I$6:J241,2,FALSE)</f>
        <v>0.35</v>
      </c>
      <c r="F13" s="15">
        <v>10</v>
      </c>
      <c r="G13" s="16">
        <f t="shared" si="0"/>
        <v>0.33333333333333331</v>
      </c>
      <c r="H13" s="17">
        <v>13</v>
      </c>
      <c r="I13" s="18">
        <v>2</v>
      </c>
      <c r="J13" s="19">
        <f t="shared" si="1"/>
        <v>130</v>
      </c>
      <c r="K13" s="17">
        <v>8</v>
      </c>
      <c r="L13" s="17">
        <v>2</v>
      </c>
      <c r="M13" s="20">
        <f t="shared" si="2"/>
        <v>80</v>
      </c>
      <c r="N13" s="21">
        <f t="shared" si="3"/>
        <v>21</v>
      </c>
      <c r="O13" s="22">
        <f t="shared" si="4"/>
        <v>0.35</v>
      </c>
      <c r="P13" s="23">
        <f t="shared" si="5"/>
        <v>105</v>
      </c>
      <c r="Q13" s="24">
        <f t="shared" si="6"/>
        <v>105</v>
      </c>
      <c r="R13" s="25" t="s">
        <v>26</v>
      </c>
    </row>
    <row r="14" spans="1:18" x14ac:dyDescent="0.25">
      <c r="A14" s="10">
        <v>13</v>
      </c>
      <c r="B14" s="32">
        <v>45175</v>
      </c>
      <c r="C14" s="31" t="s">
        <v>32</v>
      </c>
      <c r="D14" s="13" t="s">
        <v>17</v>
      </c>
      <c r="E14" s="14">
        <f>VLOOKUP(F14,[1]Hulpblad!I$6:J57,2,FALSE)</f>
        <v>0.35</v>
      </c>
      <c r="F14" s="15">
        <v>10</v>
      </c>
      <c r="G14" s="16">
        <f t="shared" si="0"/>
        <v>0.33333333333333331</v>
      </c>
      <c r="H14" s="17">
        <v>12</v>
      </c>
      <c r="I14" s="17">
        <v>2</v>
      </c>
      <c r="J14" s="19">
        <f t="shared" si="1"/>
        <v>120</v>
      </c>
      <c r="K14" s="17">
        <v>9</v>
      </c>
      <c r="L14" s="17">
        <v>2</v>
      </c>
      <c r="M14" s="20">
        <f t="shared" si="2"/>
        <v>90</v>
      </c>
      <c r="N14" s="21">
        <f t="shared" si="3"/>
        <v>21</v>
      </c>
      <c r="O14" s="22">
        <f t="shared" si="4"/>
        <v>0.35</v>
      </c>
      <c r="P14" s="23">
        <f t="shared" si="5"/>
        <v>105</v>
      </c>
      <c r="Q14" s="24">
        <f t="shared" si="6"/>
        <v>105</v>
      </c>
      <c r="R14" s="29"/>
    </row>
    <row r="15" spans="1:18" ht="15.75" x14ac:dyDescent="0.25">
      <c r="A15" s="10">
        <v>14</v>
      </c>
      <c r="B15" s="30">
        <v>45171</v>
      </c>
      <c r="C15" s="12" t="s">
        <v>33</v>
      </c>
      <c r="D15" s="13" t="s">
        <v>17</v>
      </c>
      <c r="E15" s="14">
        <f>VLOOKUP(F15,[1]Hulpblad!I$6:J41,2,FALSE)</f>
        <v>0.27500000000000002</v>
      </c>
      <c r="F15" s="15">
        <v>8</v>
      </c>
      <c r="G15" s="16">
        <f t="shared" si="0"/>
        <v>0.26666666666666666</v>
      </c>
      <c r="H15" s="28">
        <v>8</v>
      </c>
      <c r="I15" s="28">
        <v>2</v>
      </c>
      <c r="J15" s="19">
        <f t="shared" si="1"/>
        <v>100</v>
      </c>
      <c r="K15" s="28">
        <v>8</v>
      </c>
      <c r="L15" s="28">
        <v>3</v>
      </c>
      <c r="M15" s="20">
        <f t="shared" si="2"/>
        <v>100</v>
      </c>
      <c r="N15" s="21">
        <f t="shared" si="3"/>
        <v>16</v>
      </c>
      <c r="O15" s="22">
        <f t="shared" si="4"/>
        <v>0.26666666666666666</v>
      </c>
      <c r="P15" s="23">
        <f t="shared" si="5"/>
        <v>100</v>
      </c>
      <c r="Q15" s="24">
        <f t="shared" si="6"/>
        <v>100</v>
      </c>
      <c r="R15" s="25" t="s">
        <v>26</v>
      </c>
    </row>
    <row r="16" spans="1:18" ht="15.75" x14ac:dyDescent="0.25">
      <c r="A16" s="10">
        <v>15</v>
      </c>
      <c r="B16" s="11">
        <v>45171</v>
      </c>
      <c r="C16" s="12" t="s">
        <v>34</v>
      </c>
      <c r="D16" s="13" t="s">
        <v>17</v>
      </c>
      <c r="E16" s="14">
        <f>VLOOKUP(F16,[1]Hulpblad!I$6:J65,2,FALSE)</f>
        <v>0.317</v>
      </c>
      <c r="F16" s="15">
        <v>9</v>
      </c>
      <c r="G16" s="16">
        <f t="shared" si="0"/>
        <v>0.3</v>
      </c>
      <c r="H16" s="17">
        <v>7</v>
      </c>
      <c r="I16" s="18">
        <v>1</v>
      </c>
      <c r="J16" s="19">
        <f t="shared" si="1"/>
        <v>77.777777777777786</v>
      </c>
      <c r="K16" s="17">
        <v>11</v>
      </c>
      <c r="L16" s="17">
        <v>2</v>
      </c>
      <c r="M16" s="20">
        <f t="shared" si="2"/>
        <v>122.22222222222223</v>
      </c>
      <c r="N16" s="21">
        <f t="shared" si="3"/>
        <v>18</v>
      </c>
      <c r="O16" s="22">
        <f t="shared" si="4"/>
        <v>0.3</v>
      </c>
      <c r="P16" s="23">
        <f t="shared" si="5"/>
        <v>100</v>
      </c>
      <c r="Q16" s="24">
        <f t="shared" si="6"/>
        <v>100</v>
      </c>
      <c r="R16" s="25" t="s">
        <v>26</v>
      </c>
    </row>
    <row r="17" spans="1:18" x14ac:dyDescent="0.25">
      <c r="A17" s="10">
        <v>16</v>
      </c>
      <c r="B17" s="30">
        <v>45175</v>
      </c>
      <c r="C17" s="12" t="s">
        <v>35</v>
      </c>
      <c r="D17" s="13" t="s">
        <v>17</v>
      </c>
      <c r="E17" s="14">
        <f>VLOOKUP(F17,[1]Hulpblad!I$6:J83,2,FALSE)</f>
        <v>0.27500000000000002</v>
      </c>
      <c r="F17" s="15">
        <v>8</v>
      </c>
      <c r="G17" s="16">
        <f t="shared" si="0"/>
        <v>0.26666666666666666</v>
      </c>
      <c r="H17" s="28">
        <v>10</v>
      </c>
      <c r="I17" s="28">
        <v>2</v>
      </c>
      <c r="J17" s="19">
        <f t="shared" si="1"/>
        <v>125</v>
      </c>
      <c r="K17" s="28">
        <v>6</v>
      </c>
      <c r="L17" s="28">
        <v>1</v>
      </c>
      <c r="M17" s="20">
        <f t="shared" si="2"/>
        <v>75</v>
      </c>
      <c r="N17" s="21">
        <f t="shared" si="3"/>
        <v>16</v>
      </c>
      <c r="O17" s="22">
        <f t="shared" si="4"/>
        <v>0.26666666666666666</v>
      </c>
      <c r="P17" s="23">
        <f t="shared" si="5"/>
        <v>100</v>
      </c>
      <c r="Q17" s="24">
        <f t="shared" si="6"/>
        <v>100</v>
      </c>
      <c r="R17" s="29"/>
    </row>
    <row r="18" spans="1:18" x14ac:dyDescent="0.25">
      <c r="A18" s="10">
        <v>17</v>
      </c>
      <c r="B18" s="11">
        <v>45175</v>
      </c>
      <c r="C18" s="12" t="s">
        <v>36</v>
      </c>
      <c r="D18" s="13" t="s">
        <v>17</v>
      </c>
      <c r="E18" s="14">
        <f>VLOOKUP(F18,[1]Hulpblad!I$6:J273,2,FALSE)</f>
        <v>0.27500000000000002</v>
      </c>
      <c r="F18" s="15">
        <v>8</v>
      </c>
      <c r="G18" s="16">
        <f t="shared" si="0"/>
        <v>0.26666666666666666</v>
      </c>
      <c r="H18" s="17">
        <v>5</v>
      </c>
      <c r="I18" s="18">
        <v>2</v>
      </c>
      <c r="J18" s="19">
        <f t="shared" si="1"/>
        <v>62.5</v>
      </c>
      <c r="K18" s="17">
        <v>11</v>
      </c>
      <c r="L18" s="17">
        <v>3</v>
      </c>
      <c r="M18" s="20">
        <f t="shared" si="2"/>
        <v>137.5</v>
      </c>
      <c r="N18" s="21">
        <f t="shared" si="3"/>
        <v>16</v>
      </c>
      <c r="O18" s="22">
        <f t="shared" si="4"/>
        <v>0.26666666666666666</v>
      </c>
      <c r="P18" s="23">
        <f t="shared" si="5"/>
        <v>100</v>
      </c>
      <c r="Q18" s="24">
        <f t="shared" si="6"/>
        <v>100</v>
      </c>
      <c r="R18" s="29"/>
    </row>
    <row r="19" spans="1:18" ht="15.75" x14ac:dyDescent="0.25">
      <c r="A19" s="10">
        <v>18</v>
      </c>
      <c r="B19" s="11">
        <v>45173</v>
      </c>
      <c r="C19" s="12" t="s">
        <v>37</v>
      </c>
      <c r="D19" s="13" t="s">
        <v>17</v>
      </c>
      <c r="E19" s="14">
        <f>VLOOKUP(F19,[1]Hulpblad!I$6:J35,2,FALSE)</f>
        <v>0.45</v>
      </c>
      <c r="F19" s="15">
        <v>13</v>
      </c>
      <c r="G19" s="16">
        <f t="shared" si="0"/>
        <v>0.43333333333333335</v>
      </c>
      <c r="H19" s="17">
        <v>10</v>
      </c>
      <c r="I19" s="18">
        <v>2</v>
      </c>
      <c r="J19" s="19">
        <f t="shared" si="1"/>
        <v>76.923076923076934</v>
      </c>
      <c r="K19" s="17">
        <v>15</v>
      </c>
      <c r="L19" s="17">
        <v>3</v>
      </c>
      <c r="M19" s="20">
        <f t="shared" si="2"/>
        <v>115.38461538461537</v>
      </c>
      <c r="N19" s="21">
        <f t="shared" si="3"/>
        <v>25</v>
      </c>
      <c r="O19" s="22">
        <f t="shared" si="4"/>
        <v>0.41666666666666669</v>
      </c>
      <c r="P19" s="23">
        <f t="shared" si="5"/>
        <v>96.15384615384616</v>
      </c>
      <c r="Q19" s="24">
        <f t="shared" si="6"/>
        <v>96</v>
      </c>
      <c r="R19" s="25" t="s">
        <v>26</v>
      </c>
    </row>
    <row r="20" spans="1:18" ht="15.75" x14ac:dyDescent="0.25">
      <c r="A20" s="10">
        <v>19</v>
      </c>
      <c r="B20" s="11">
        <v>45171</v>
      </c>
      <c r="C20" s="27" t="s">
        <v>38</v>
      </c>
      <c r="D20" s="13" t="s">
        <v>17</v>
      </c>
      <c r="E20" s="14">
        <f>VLOOKUP(F20,[1]Hulpblad!I$6:J74,2,FALSE)</f>
        <v>0.38400000000000001</v>
      </c>
      <c r="F20" s="15">
        <v>11</v>
      </c>
      <c r="G20" s="16">
        <f t="shared" si="0"/>
        <v>0.36666666666666664</v>
      </c>
      <c r="H20" s="17">
        <v>4</v>
      </c>
      <c r="I20" s="18">
        <v>1</v>
      </c>
      <c r="J20" s="19">
        <f t="shared" si="1"/>
        <v>36.363636363636367</v>
      </c>
      <c r="K20" s="17">
        <v>17</v>
      </c>
      <c r="L20" s="17">
        <v>4</v>
      </c>
      <c r="M20" s="20">
        <f t="shared" si="2"/>
        <v>154.54545454545453</v>
      </c>
      <c r="N20" s="21">
        <f t="shared" si="3"/>
        <v>21</v>
      </c>
      <c r="O20" s="22">
        <f t="shared" si="4"/>
        <v>0.35</v>
      </c>
      <c r="P20" s="23">
        <f t="shared" si="5"/>
        <v>95.454545454545453</v>
      </c>
      <c r="Q20" s="24">
        <f t="shared" si="6"/>
        <v>95</v>
      </c>
      <c r="R20" s="25"/>
    </row>
    <row r="21" spans="1:18" ht="15.75" x14ac:dyDescent="0.25">
      <c r="A21" s="10">
        <v>20</v>
      </c>
      <c r="B21" s="11">
        <v>45175</v>
      </c>
      <c r="C21" s="12" t="s">
        <v>39</v>
      </c>
      <c r="D21" s="13" t="s">
        <v>17</v>
      </c>
      <c r="E21" s="14">
        <f>VLOOKUP(F21,[1]Hulpblad!I$6:J150,2,FALSE)</f>
        <v>0.38400000000000001</v>
      </c>
      <c r="F21" s="15">
        <v>11</v>
      </c>
      <c r="G21" s="16">
        <f t="shared" si="0"/>
        <v>0.36666666666666664</v>
      </c>
      <c r="H21" s="17">
        <v>9</v>
      </c>
      <c r="I21" s="18">
        <v>2</v>
      </c>
      <c r="J21" s="19">
        <f t="shared" si="1"/>
        <v>81.818181818181827</v>
      </c>
      <c r="K21" s="17">
        <v>12</v>
      </c>
      <c r="L21" s="17">
        <v>3</v>
      </c>
      <c r="M21" s="20">
        <f t="shared" si="2"/>
        <v>109.09090909090908</v>
      </c>
      <c r="N21" s="21">
        <f t="shared" si="3"/>
        <v>21</v>
      </c>
      <c r="O21" s="22">
        <f t="shared" si="4"/>
        <v>0.35</v>
      </c>
      <c r="P21" s="23">
        <f t="shared" si="5"/>
        <v>95.454545454545453</v>
      </c>
      <c r="Q21" s="24">
        <f t="shared" si="6"/>
        <v>95</v>
      </c>
      <c r="R21" s="25"/>
    </row>
    <row r="22" spans="1:18" x14ac:dyDescent="0.25">
      <c r="A22" s="10">
        <v>21</v>
      </c>
      <c r="B22" s="11">
        <v>45175</v>
      </c>
      <c r="C22" s="34" t="s">
        <v>40</v>
      </c>
      <c r="D22" s="13" t="s">
        <v>17</v>
      </c>
      <c r="E22" s="14">
        <f>VLOOKUP(F22,[1]Hulpblad!I$6:J265,2,FALSE)</f>
        <v>0.317</v>
      </c>
      <c r="F22" s="15">
        <v>9</v>
      </c>
      <c r="G22" s="16">
        <f t="shared" si="0"/>
        <v>0.3</v>
      </c>
      <c r="H22" s="17">
        <v>6</v>
      </c>
      <c r="I22" s="18">
        <v>2</v>
      </c>
      <c r="J22" s="19">
        <f t="shared" si="1"/>
        <v>66.666666666666657</v>
      </c>
      <c r="K22" s="17">
        <v>11</v>
      </c>
      <c r="L22" s="17">
        <v>2</v>
      </c>
      <c r="M22" s="20">
        <f t="shared" si="2"/>
        <v>122.22222222222223</v>
      </c>
      <c r="N22" s="21">
        <f t="shared" si="3"/>
        <v>17</v>
      </c>
      <c r="O22" s="22">
        <f t="shared" si="4"/>
        <v>0.28333333333333333</v>
      </c>
      <c r="P22" s="23">
        <f t="shared" si="5"/>
        <v>94.444444444444443</v>
      </c>
      <c r="Q22" s="24">
        <f t="shared" si="6"/>
        <v>94</v>
      </c>
      <c r="R22" s="29"/>
    </row>
    <row r="23" spans="1:18" ht="15.75" x14ac:dyDescent="0.25">
      <c r="A23" s="10">
        <v>22</v>
      </c>
      <c r="B23" s="11">
        <v>45166</v>
      </c>
      <c r="C23" s="27" t="s">
        <v>41</v>
      </c>
      <c r="D23" s="13" t="s">
        <v>17</v>
      </c>
      <c r="E23" s="14">
        <f>VLOOKUP(F23,[1]Hulpblad!I$6:J145,2,FALSE)</f>
        <v>0.27500000000000002</v>
      </c>
      <c r="F23" s="15">
        <v>8</v>
      </c>
      <c r="G23" s="16">
        <f t="shared" si="0"/>
        <v>0.26666666666666666</v>
      </c>
      <c r="H23" s="28">
        <v>8</v>
      </c>
      <c r="I23" s="28">
        <v>1</v>
      </c>
      <c r="J23" s="19">
        <f t="shared" si="1"/>
        <v>100</v>
      </c>
      <c r="K23" s="28">
        <v>7</v>
      </c>
      <c r="L23" s="28">
        <v>1</v>
      </c>
      <c r="M23" s="20">
        <f t="shared" si="2"/>
        <v>87.5</v>
      </c>
      <c r="N23" s="21">
        <f t="shared" si="3"/>
        <v>15</v>
      </c>
      <c r="O23" s="22">
        <f t="shared" si="4"/>
        <v>0.25</v>
      </c>
      <c r="P23" s="23">
        <f t="shared" si="5"/>
        <v>93.75</v>
      </c>
      <c r="Q23" s="24">
        <f t="shared" si="6"/>
        <v>93</v>
      </c>
      <c r="R23" s="25"/>
    </row>
    <row r="24" spans="1:18" ht="15.75" x14ac:dyDescent="0.25">
      <c r="A24" s="10">
        <v>23</v>
      </c>
      <c r="B24" s="11">
        <v>45171</v>
      </c>
      <c r="C24" s="27" t="s">
        <v>42</v>
      </c>
      <c r="D24" s="13" t="s">
        <v>17</v>
      </c>
      <c r="E24" s="14">
        <f>VLOOKUP(F24,[1]Hulpblad!I$6:J248,2,FALSE)</f>
        <v>0.27500000000000002</v>
      </c>
      <c r="F24" s="15">
        <v>8</v>
      </c>
      <c r="G24" s="16">
        <f t="shared" si="0"/>
        <v>0.26666666666666666</v>
      </c>
      <c r="H24" s="17">
        <v>11</v>
      </c>
      <c r="I24" s="18">
        <v>2</v>
      </c>
      <c r="J24" s="19">
        <f t="shared" si="1"/>
        <v>137.5</v>
      </c>
      <c r="K24" s="17">
        <v>4</v>
      </c>
      <c r="L24" s="17">
        <v>2</v>
      </c>
      <c r="M24" s="20">
        <f t="shared" si="2"/>
        <v>50</v>
      </c>
      <c r="N24" s="21">
        <f t="shared" si="3"/>
        <v>15</v>
      </c>
      <c r="O24" s="22">
        <f t="shared" si="4"/>
        <v>0.25</v>
      </c>
      <c r="P24" s="23">
        <f t="shared" si="5"/>
        <v>93.75</v>
      </c>
      <c r="Q24" s="24">
        <f t="shared" si="6"/>
        <v>93</v>
      </c>
      <c r="R24" s="25"/>
    </row>
    <row r="25" spans="1:18" ht="15.75" x14ac:dyDescent="0.25">
      <c r="A25" s="10">
        <v>24</v>
      </c>
      <c r="B25" s="32">
        <v>45171</v>
      </c>
      <c r="C25" s="12" t="s">
        <v>43</v>
      </c>
      <c r="D25" s="13" t="s">
        <v>17</v>
      </c>
      <c r="E25" s="14">
        <f>VLOOKUP(F25,[1]Hulpblad!I$6:J63,2,FALSE)</f>
        <v>0.27500000000000002</v>
      </c>
      <c r="F25" s="15">
        <v>8</v>
      </c>
      <c r="G25" s="16">
        <f t="shared" si="0"/>
        <v>0.26666666666666666</v>
      </c>
      <c r="H25" s="17">
        <v>11</v>
      </c>
      <c r="I25" s="18">
        <v>2</v>
      </c>
      <c r="J25" s="19">
        <f t="shared" si="1"/>
        <v>137.5</v>
      </c>
      <c r="K25" s="17">
        <v>4</v>
      </c>
      <c r="L25" s="17">
        <v>1</v>
      </c>
      <c r="M25" s="20">
        <f t="shared" si="2"/>
        <v>50</v>
      </c>
      <c r="N25" s="21">
        <f t="shared" si="3"/>
        <v>15</v>
      </c>
      <c r="O25" s="22">
        <f t="shared" si="4"/>
        <v>0.25</v>
      </c>
      <c r="P25" s="23">
        <f t="shared" si="5"/>
        <v>93.75</v>
      </c>
      <c r="Q25" s="24">
        <f t="shared" si="6"/>
        <v>93</v>
      </c>
      <c r="R25" s="25"/>
    </row>
    <row r="26" spans="1:18" x14ac:dyDescent="0.25">
      <c r="A26" s="10">
        <v>25</v>
      </c>
      <c r="B26" s="11">
        <v>45175</v>
      </c>
      <c r="C26" s="12" t="s">
        <v>44</v>
      </c>
      <c r="D26" s="13" t="s">
        <v>17</v>
      </c>
      <c r="E26" s="14">
        <f>VLOOKUP(F26,[1]Hulpblad!I$6:J240,2,FALSE)</f>
        <v>0.27500000000000002</v>
      </c>
      <c r="F26" s="15">
        <v>8</v>
      </c>
      <c r="G26" s="16">
        <f t="shared" si="0"/>
        <v>0.26666666666666666</v>
      </c>
      <c r="H26" s="17">
        <v>8</v>
      </c>
      <c r="I26" s="18">
        <v>2</v>
      </c>
      <c r="J26" s="19">
        <f t="shared" si="1"/>
        <v>100</v>
      </c>
      <c r="K26" s="17">
        <v>7</v>
      </c>
      <c r="L26" s="17">
        <v>1</v>
      </c>
      <c r="M26" s="20">
        <f t="shared" si="2"/>
        <v>87.5</v>
      </c>
      <c r="N26" s="21">
        <f t="shared" si="3"/>
        <v>15</v>
      </c>
      <c r="O26" s="22">
        <f t="shared" si="4"/>
        <v>0.25</v>
      </c>
      <c r="P26" s="23">
        <f t="shared" si="5"/>
        <v>93.75</v>
      </c>
      <c r="Q26" s="24">
        <f t="shared" si="6"/>
        <v>93</v>
      </c>
      <c r="R26" s="29"/>
    </row>
    <row r="27" spans="1:18" ht="15.75" x14ac:dyDescent="0.25">
      <c r="A27" s="10">
        <v>26</v>
      </c>
      <c r="B27" s="30">
        <v>45166</v>
      </c>
      <c r="C27" s="12" t="s">
        <v>45</v>
      </c>
      <c r="D27" s="13" t="s">
        <v>17</v>
      </c>
      <c r="E27" s="14">
        <f>VLOOKUP(F27,[1]Hulpblad!I$6:J162,2,FALSE)</f>
        <v>0.38400000000000001</v>
      </c>
      <c r="F27" s="15">
        <v>11</v>
      </c>
      <c r="G27" s="16">
        <f t="shared" si="0"/>
        <v>0.36666666666666664</v>
      </c>
      <c r="H27" s="17">
        <v>9</v>
      </c>
      <c r="I27" s="18">
        <v>3</v>
      </c>
      <c r="J27" s="19">
        <f t="shared" si="1"/>
        <v>81.818181818181827</v>
      </c>
      <c r="K27" s="17">
        <v>11</v>
      </c>
      <c r="L27" s="17">
        <v>2</v>
      </c>
      <c r="M27" s="20">
        <f t="shared" si="2"/>
        <v>100</v>
      </c>
      <c r="N27" s="21">
        <f t="shared" si="3"/>
        <v>20</v>
      </c>
      <c r="O27" s="22">
        <f t="shared" si="4"/>
        <v>0.33333333333333331</v>
      </c>
      <c r="P27" s="23">
        <f t="shared" si="5"/>
        <v>90.909090909090907</v>
      </c>
      <c r="Q27" s="24">
        <f t="shared" si="6"/>
        <v>90</v>
      </c>
      <c r="R27" s="35"/>
    </row>
    <row r="28" spans="1:18" x14ac:dyDescent="0.25">
      <c r="A28" s="10">
        <v>27</v>
      </c>
      <c r="B28" s="32">
        <v>45175</v>
      </c>
      <c r="C28" s="12" t="s">
        <v>46</v>
      </c>
      <c r="D28" s="13" t="s">
        <v>17</v>
      </c>
      <c r="E28" s="14">
        <f>VLOOKUP(F28,[1]Hulpblad!I$6:J211,2,FALSE)</f>
        <v>0.27500000000000002</v>
      </c>
      <c r="F28" s="15">
        <v>8</v>
      </c>
      <c r="G28" s="16">
        <f t="shared" si="0"/>
        <v>0.26666666666666666</v>
      </c>
      <c r="H28" s="17">
        <v>6</v>
      </c>
      <c r="I28" s="18">
        <v>6</v>
      </c>
      <c r="J28" s="19">
        <f t="shared" si="1"/>
        <v>75</v>
      </c>
      <c r="K28" s="17">
        <v>8</v>
      </c>
      <c r="L28" s="17">
        <v>2</v>
      </c>
      <c r="M28" s="20">
        <f t="shared" si="2"/>
        <v>100</v>
      </c>
      <c r="N28" s="21">
        <f t="shared" si="3"/>
        <v>14</v>
      </c>
      <c r="O28" s="22">
        <f t="shared" si="4"/>
        <v>0.23333333333333334</v>
      </c>
      <c r="P28" s="23">
        <f t="shared" si="5"/>
        <v>87.5</v>
      </c>
      <c r="Q28" s="24">
        <f t="shared" si="6"/>
        <v>87</v>
      </c>
      <c r="R28" s="29"/>
    </row>
    <row r="29" spans="1:18" ht="15.75" x14ac:dyDescent="0.25">
      <c r="A29" s="10">
        <v>28</v>
      </c>
      <c r="B29" s="32">
        <v>45169</v>
      </c>
      <c r="C29" s="27" t="s">
        <v>47</v>
      </c>
      <c r="D29" s="13" t="s">
        <v>17</v>
      </c>
      <c r="E29" s="14">
        <f>VLOOKUP(F29,[1]Hulpblad!I$6:J269,2,FALSE)</f>
        <v>0.27500000000000002</v>
      </c>
      <c r="F29" s="15">
        <v>8</v>
      </c>
      <c r="G29" s="16">
        <f t="shared" si="0"/>
        <v>0.26666666666666666</v>
      </c>
      <c r="H29" s="17">
        <v>3</v>
      </c>
      <c r="I29" s="18">
        <v>1</v>
      </c>
      <c r="J29" s="19">
        <f t="shared" si="1"/>
        <v>37.5</v>
      </c>
      <c r="K29" s="17">
        <v>10</v>
      </c>
      <c r="L29" s="17">
        <v>3</v>
      </c>
      <c r="M29" s="20">
        <f t="shared" si="2"/>
        <v>125</v>
      </c>
      <c r="N29" s="21">
        <f t="shared" si="3"/>
        <v>13</v>
      </c>
      <c r="O29" s="22">
        <f t="shared" si="4"/>
        <v>0.21666666666666667</v>
      </c>
      <c r="P29" s="23">
        <f t="shared" si="5"/>
        <v>81.25</v>
      </c>
      <c r="Q29" s="24">
        <f t="shared" si="6"/>
        <v>81</v>
      </c>
      <c r="R29" s="35"/>
    </row>
    <row r="30" spans="1:18" ht="15.75" x14ac:dyDescent="0.25">
      <c r="A30" s="10">
        <v>29</v>
      </c>
      <c r="B30" s="11">
        <v>45169</v>
      </c>
      <c r="C30" s="31" t="s">
        <v>48</v>
      </c>
      <c r="D30" s="13" t="s">
        <v>17</v>
      </c>
      <c r="E30" s="14">
        <f>VLOOKUP(F30,[1]Hulpblad!I$6:J158,2,FALSE)</f>
        <v>0.27500000000000002</v>
      </c>
      <c r="F30" s="15">
        <v>8</v>
      </c>
      <c r="G30" s="16">
        <f t="shared" si="0"/>
        <v>0.26666666666666666</v>
      </c>
      <c r="H30" s="17">
        <v>9</v>
      </c>
      <c r="I30" s="18">
        <v>3</v>
      </c>
      <c r="J30" s="19">
        <f t="shared" si="1"/>
        <v>112.5</v>
      </c>
      <c r="K30" s="17">
        <v>4</v>
      </c>
      <c r="L30" s="17">
        <v>1</v>
      </c>
      <c r="M30" s="20">
        <f t="shared" si="2"/>
        <v>50</v>
      </c>
      <c r="N30" s="21">
        <f t="shared" si="3"/>
        <v>13</v>
      </c>
      <c r="O30" s="22">
        <f t="shared" si="4"/>
        <v>0.21666666666666667</v>
      </c>
      <c r="P30" s="23">
        <f t="shared" si="5"/>
        <v>81.25</v>
      </c>
      <c r="Q30" s="24">
        <f t="shared" si="6"/>
        <v>81</v>
      </c>
      <c r="R30" s="35"/>
    </row>
    <row r="31" spans="1:18" ht="15.75" x14ac:dyDescent="0.25">
      <c r="A31" s="10">
        <v>30</v>
      </c>
      <c r="B31" s="11">
        <v>45169</v>
      </c>
      <c r="C31" s="36" t="s">
        <v>49</v>
      </c>
      <c r="D31" s="13" t="s">
        <v>17</v>
      </c>
      <c r="E31" s="14">
        <v>0.317</v>
      </c>
      <c r="F31" s="15">
        <v>9</v>
      </c>
      <c r="G31" s="16">
        <f t="shared" si="0"/>
        <v>0.3</v>
      </c>
      <c r="H31" s="17">
        <v>6</v>
      </c>
      <c r="I31" s="18">
        <v>2</v>
      </c>
      <c r="J31" s="19">
        <f t="shared" si="1"/>
        <v>66.666666666666657</v>
      </c>
      <c r="K31" s="17">
        <v>8</v>
      </c>
      <c r="L31" s="17">
        <v>2</v>
      </c>
      <c r="M31" s="20">
        <f t="shared" si="2"/>
        <v>88.888888888888886</v>
      </c>
      <c r="N31" s="21">
        <f t="shared" si="3"/>
        <v>14</v>
      </c>
      <c r="O31" s="22">
        <f t="shared" si="4"/>
        <v>0.23333333333333334</v>
      </c>
      <c r="P31" s="23">
        <f t="shared" si="5"/>
        <v>77.777777777777786</v>
      </c>
      <c r="Q31" s="24">
        <f t="shared" si="6"/>
        <v>77</v>
      </c>
      <c r="R31" s="35"/>
    </row>
    <row r="32" spans="1:18" ht="15.75" x14ac:dyDescent="0.25">
      <c r="A32" s="10">
        <v>31</v>
      </c>
      <c r="B32" s="26">
        <v>45169</v>
      </c>
      <c r="C32" s="27" t="s">
        <v>50</v>
      </c>
      <c r="D32" s="13" t="s">
        <v>17</v>
      </c>
      <c r="E32" s="14">
        <f>VLOOKUP(F32,[1]Hulpblad!I$6:J222,2,FALSE)</f>
        <v>0.38400000000000001</v>
      </c>
      <c r="F32" s="15">
        <v>11</v>
      </c>
      <c r="G32" s="16">
        <f t="shared" si="0"/>
        <v>0.36666666666666664</v>
      </c>
      <c r="H32" s="17">
        <v>8</v>
      </c>
      <c r="I32" s="18">
        <v>2</v>
      </c>
      <c r="J32" s="19">
        <f t="shared" si="1"/>
        <v>72.727272727272734</v>
      </c>
      <c r="K32" s="17">
        <v>9</v>
      </c>
      <c r="L32" s="17">
        <v>2</v>
      </c>
      <c r="M32" s="20">
        <f t="shared" si="2"/>
        <v>81.818181818181827</v>
      </c>
      <c r="N32" s="21">
        <f t="shared" si="3"/>
        <v>17</v>
      </c>
      <c r="O32" s="22">
        <f t="shared" si="4"/>
        <v>0.28333333333333333</v>
      </c>
      <c r="P32" s="23">
        <f t="shared" si="5"/>
        <v>77.272727272727266</v>
      </c>
      <c r="Q32" s="24">
        <f t="shared" si="6"/>
        <v>77</v>
      </c>
      <c r="R32" s="35"/>
    </row>
    <row r="33" spans="1:18" ht="15.75" x14ac:dyDescent="0.25">
      <c r="A33" s="10">
        <v>32</v>
      </c>
      <c r="B33" s="11">
        <v>45170</v>
      </c>
      <c r="C33" s="27" t="s">
        <v>51</v>
      </c>
      <c r="D33" s="13" t="s">
        <v>17</v>
      </c>
      <c r="E33" s="14">
        <f>VLOOKUP(F33,[1]Hulpblad!I$6:J48,2,FALSE)</f>
        <v>0.35</v>
      </c>
      <c r="F33" s="15">
        <v>10</v>
      </c>
      <c r="G33" s="16">
        <f t="shared" si="0"/>
        <v>0.33333333333333331</v>
      </c>
      <c r="H33" s="28">
        <v>7</v>
      </c>
      <c r="I33" s="28">
        <v>1</v>
      </c>
      <c r="J33" s="19">
        <f t="shared" si="1"/>
        <v>70</v>
      </c>
      <c r="K33" s="28">
        <v>8</v>
      </c>
      <c r="L33" s="28">
        <v>1</v>
      </c>
      <c r="M33" s="20">
        <f t="shared" si="2"/>
        <v>80</v>
      </c>
      <c r="N33" s="21">
        <f t="shared" si="3"/>
        <v>15</v>
      </c>
      <c r="O33" s="22">
        <f t="shared" si="4"/>
        <v>0.25</v>
      </c>
      <c r="P33" s="23">
        <f t="shared" si="5"/>
        <v>75</v>
      </c>
      <c r="Q33" s="24">
        <f t="shared" si="6"/>
        <v>75</v>
      </c>
      <c r="R33" s="35"/>
    </row>
    <row r="34" spans="1:18" ht="15.75" x14ac:dyDescent="0.25">
      <c r="A34" s="10">
        <v>33</v>
      </c>
      <c r="B34" s="26">
        <v>45170</v>
      </c>
      <c r="C34" s="27" t="s">
        <v>52</v>
      </c>
      <c r="D34" s="13" t="s">
        <v>17</v>
      </c>
      <c r="E34" s="14">
        <v>0.35</v>
      </c>
      <c r="F34" s="15">
        <v>10</v>
      </c>
      <c r="G34" s="16">
        <f t="shared" si="0"/>
        <v>0.33333333333333331</v>
      </c>
      <c r="H34" s="17">
        <v>10</v>
      </c>
      <c r="I34" s="18">
        <v>2</v>
      </c>
      <c r="J34" s="19">
        <f t="shared" si="1"/>
        <v>100</v>
      </c>
      <c r="K34" s="17">
        <v>4</v>
      </c>
      <c r="L34" s="17">
        <v>2</v>
      </c>
      <c r="M34" s="20">
        <f t="shared" si="2"/>
        <v>40</v>
      </c>
      <c r="N34" s="21">
        <f t="shared" si="3"/>
        <v>14</v>
      </c>
      <c r="O34" s="22">
        <f t="shared" si="4"/>
        <v>0.23333333333333334</v>
      </c>
      <c r="P34" s="23">
        <f t="shared" si="5"/>
        <v>70</v>
      </c>
      <c r="Q34" s="24">
        <f t="shared" si="6"/>
        <v>70</v>
      </c>
      <c r="R34" s="35"/>
    </row>
    <row r="35" spans="1:18" ht="15.75" x14ac:dyDescent="0.25">
      <c r="A35" s="10">
        <v>34</v>
      </c>
      <c r="B35" s="30">
        <v>45175</v>
      </c>
      <c r="C35" s="37" t="s">
        <v>53</v>
      </c>
      <c r="D35" s="13" t="s">
        <v>17</v>
      </c>
      <c r="E35" s="14">
        <f>VLOOKUP(F35,[1]Hulpblad!I$6:J98,2,FALSE)</f>
        <v>0.35</v>
      </c>
      <c r="F35" s="15">
        <v>10</v>
      </c>
      <c r="G35" s="16">
        <f t="shared" si="0"/>
        <v>0.33333333333333331</v>
      </c>
      <c r="H35" s="28">
        <v>6</v>
      </c>
      <c r="I35" s="28">
        <v>1</v>
      </c>
      <c r="J35" s="19">
        <f t="shared" si="1"/>
        <v>60</v>
      </c>
      <c r="K35" s="28">
        <v>8</v>
      </c>
      <c r="L35" s="28">
        <v>2</v>
      </c>
      <c r="M35" s="20">
        <f t="shared" si="2"/>
        <v>80</v>
      </c>
      <c r="N35" s="21">
        <f t="shared" si="3"/>
        <v>14</v>
      </c>
      <c r="O35" s="22">
        <f t="shared" si="4"/>
        <v>0.23333333333333334</v>
      </c>
      <c r="P35" s="23">
        <f t="shared" si="5"/>
        <v>70</v>
      </c>
      <c r="Q35" s="24">
        <f t="shared" si="6"/>
        <v>70</v>
      </c>
      <c r="R35" s="35"/>
    </row>
    <row r="36" spans="1:18" ht="15.75" x14ac:dyDescent="0.25">
      <c r="A36" s="10">
        <v>35</v>
      </c>
      <c r="B36" s="11">
        <v>45171</v>
      </c>
      <c r="C36" s="12" t="s">
        <v>54</v>
      </c>
      <c r="D36" s="13" t="s">
        <v>17</v>
      </c>
      <c r="E36" s="14">
        <f>VLOOKUP(F36,[1]Hulpblad!I$6:J72,2,FALSE)</f>
        <v>0.27500000000000002</v>
      </c>
      <c r="F36" s="15">
        <v>8</v>
      </c>
      <c r="G36" s="16">
        <f t="shared" si="0"/>
        <v>0.26666666666666666</v>
      </c>
      <c r="H36" s="17">
        <v>8</v>
      </c>
      <c r="I36" s="18">
        <v>1</v>
      </c>
      <c r="J36" s="19">
        <f t="shared" si="1"/>
        <v>100</v>
      </c>
      <c r="K36" s="17">
        <v>3</v>
      </c>
      <c r="L36" s="17">
        <v>1</v>
      </c>
      <c r="M36" s="20">
        <f t="shared" si="2"/>
        <v>37.5</v>
      </c>
      <c r="N36" s="21">
        <f t="shared" si="3"/>
        <v>11</v>
      </c>
      <c r="O36" s="22">
        <f t="shared" si="4"/>
        <v>0.18333333333333332</v>
      </c>
      <c r="P36" s="23">
        <f t="shared" si="5"/>
        <v>68.75</v>
      </c>
      <c r="Q36" s="24">
        <f t="shared" si="6"/>
        <v>68</v>
      </c>
      <c r="R36" s="35"/>
    </row>
    <row r="37" spans="1:18" x14ac:dyDescent="0.25">
      <c r="A37" s="10">
        <v>36</v>
      </c>
      <c r="B37" s="32">
        <v>45171</v>
      </c>
      <c r="C37" s="31" t="s">
        <v>55</v>
      </c>
      <c r="D37" s="13" t="s">
        <v>17</v>
      </c>
      <c r="E37" s="14">
        <f>VLOOKUP(F37,[1]Hulpblad!I$6:J238,2,FALSE)</f>
        <v>0.27500000000000002</v>
      </c>
      <c r="F37" s="15">
        <v>8</v>
      </c>
      <c r="G37" s="16">
        <f t="shared" si="0"/>
        <v>0.26666666666666666</v>
      </c>
      <c r="H37" s="17">
        <v>3</v>
      </c>
      <c r="I37" s="18">
        <v>1</v>
      </c>
      <c r="J37" s="19">
        <f t="shared" si="1"/>
        <v>37.5</v>
      </c>
      <c r="K37" s="17">
        <v>8</v>
      </c>
      <c r="L37" s="17">
        <v>1</v>
      </c>
      <c r="M37" s="20">
        <f t="shared" si="2"/>
        <v>100</v>
      </c>
      <c r="N37" s="21">
        <f t="shared" si="3"/>
        <v>11</v>
      </c>
      <c r="O37" s="22">
        <f t="shared" si="4"/>
        <v>0.18333333333333332</v>
      </c>
      <c r="P37" s="23">
        <f t="shared" si="5"/>
        <v>68.75</v>
      </c>
      <c r="Q37" s="24">
        <f t="shared" si="6"/>
        <v>68</v>
      </c>
      <c r="R37" s="29"/>
    </row>
    <row r="38" spans="1:18" x14ac:dyDescent="0.25">
      <c r="A38" s="10">
        <v>37</v>
      </c>
      <c r="B38" s="38">
        <v>45175</v>
      </c>
      <c r="C38" s="31" t="s">
        <v>56</v>
      </c>
      <c r="D38" s="13" t="s">
        <v>17</v>
      </c>
      <c r="E38" s="14">
        <f>VLOOKUP(F38,[1]Hulpblad!I$6:J131,2,FALSE)</f>
        <v>0.27500000000000002</v>
      </c>
      <c r="F38" s="15">
        <v>8</v>
      </c>
      <c r="G38" s="16">
        <f t="shared" si="0"/>
        <v>0.26666666666666666</v>
      </c>
      <c r="H38" s="33">
        <v>7</v>
      </c>
      <c r="I38" s="33">
        <v>1</v>
      </c>
      <c r="J38" s="19">
        <f t="shared" si="1"/>
        <v>87.5</v>
      </c>
      <c r="K38" s="33">
        <v>4</v>
      </c>
      <c r="L38" s="33">
        <v>1</v>
      </c>
      <c r="M38" s="20">
        <f t="shared" si="2"/>
        <v>50</v>
      </c>
      <c r="N38" s="21">
        <f t="shared" si="3"/>
        <v>11</v>
      </c>
      <c r="O38" s="22">
        <f t="shared" si="4"/>
        <v>0.18333333333333332</v>
      </c>
      <c r="P38" s="23">
        <f t="shared" si="5"/>
        <v>68.75</v>
      </c>
      <c r="Q38" s="24">
        <f t="shared" si="6"/>
        <v>68</v>
      </c>
      <c r="R38" s="29"/>
    </row>
    <row r="39" spans="1:18" x14ac:dyDescent="0.25">
      <c r="A39" s="10">
        <v>38</v>
      </c>
      <c r="B39" s="11">
        <v>45175</v>
      </c>
      <c r="C39" s="12" t="s">
        <v>57</v>
      </c>
      <c r="D39" s="13" t="s">
        <v>17</v>
      </c>
      <c r="E39" s="14">
        <f>VLOOKUP(F39,[1]Hulpblad!I$6:J167,2,FALSE)</f>
        <v>0.317</v>
      </c>
      <c r="F39" s="15">
        <v>9</v>
      </c>
      <c r="G39" s="16">
        <f t="shared" si="0"/>
        <v>0.3</v>
      </c>
      <c r="H39" s="17">
        <v>2</v>
      </c>
      <c r="I39" s="18">
        <v>1</v>
      </c>
      <c r="J39" s="19">
        <f t="shared" si="1"/>
        <v>22.222222222222221</v>
      </c>
      <c r="K39" s="17">
        <v>10</v>
      </c>
      <c r="L39" s="17">
        <v>2</v>
      </c>
      <c r="M39" s="20">
        <f t="shared" si="2"/>
        <v>111.11111111111111</v>
      </c>
      <c r="N39" s="21">
        <f t="shared" si="3"/>
        <v>12</v>
      </c>
      <c r="O39" s="22">
        <f t="shared" si="4"/>
        <v>0.2</v>
      </c>
      <c r="P39" s="23">
        <f t="shared" si="5"/>
        <v>66.666666666666671</v>
      </c>
      <c r="Q39" s="24">
        <f t="shared" si="6"/>
        <v>66</v>
      </c>
      <c r="R39" s="29"/>
    </row>
    <row r="40" spans="1:18" x14ac:dyDescent="0.25">
      <c r="A40" s="10">
        <v>39</v>
      </c>
      <c r="B40" s="30">
        <v>45175</v>
      </c>
      <c r="C40" s="12" t="s">
        <v>58</v>
      </c>
      <c r="D40" s="13" t="s">
        <v>17</v>
      </c>
      <c r="E40" s="14">
        <f>VLOOKUP(F40,[1]Hulpblad!I$6:J81,2,FALSE)</f>
        <v>0.35</v>
      </c>
      <c r="F40" s="15">
        <v>10</v>
      </c>
      <c r="G40" s="16">
        <f t="shared" si="0"/>
        <v>0.33333333333333331</v>
      </c>
      <c r="H40" s="28">
        <v>6</v>
      </c>
      <c r="I40" s="28">
        <v>1</v>
      </c>
      <c r="J40" s="19">
        <f t="shared" si="1"/>
        <v>60</v>
      </c>
      <c r="K40" s="28">
        <v>7</v>
      </c>
      <c r="L40" s="28">
        <v>1</v>
      </c>
      <c r="M40" s="20">
        <f t="shared" si="2"/>
        <v>70</v>
      </c>
      <c r="N40" s="21">
        <f t="shared" si="3"/>
        <v>13</v>
      </c>
      <c r="O40" s="22">
        <f t="shared" si="4"/>
        <v>0.21666666666666667</v>
      </c>
      <c r="P40" s="23">
        <f t="shared" si="5"/>
        <v>65</v>
      </c>
      <c r="Q40" s="24">
        <f t="shared" si="6"/>
        <v>65</v>
      </c>
      <c r="R40" s="29"/>
    </row>
    <row r="41" spans="1:18" x14ac:dyDescent="0.25">
      <c r="A41" s="10">
        <v>40</v>
      </c>
      <c r="B41" s="11">
        <v>45171</v>
      </c>
      <c r="C41" s="39" t="s">
        <v>59</v>
      </c>
      <c r="D41" s="13" t="s">
        <v>17</v>
      </c>
      <c r="E41" s="14">
        <f>VLOOKUP(F41,[1]Hulpblad!I$6:J84,2,FALSE)</f>
        <v>0.27500000000000002</v>
      </c>
      <c r="F41" s="15">
        <v>8</v>
      </c>
      <c r="G41" s="16">
        <f t="shared" si="0"/>
        <v>0.26666666666666666</v>
      </c>
      <c r="H41" s="17">
        <v>5</v>
      </c>
      <c r="I41" s="18">
        <v>1</v>
      </c>
      <c r="J41" s="19">
        <f t="shared" si="1"/>
        <v>62.5</v>
      </c>
      <c r="K41" s="17">
        <v>5</v>
      </c>
      <c r="L41" s="17">
        <v>2</v>
      </c>
      <c r="M41" s="20">
        <f t="shared" si="2"/>
        <v>62.5</v>
      </c>
      <c r="N41" s="21">
        <f t="shared" si="3"/>
        <v>10</v>
      </c>
      <c r="O41" s="22">
        <f t="shared" si="4"/>
        <v>0.16666666666666666</v>
      </c>
      <c r="P41" s="23">
        <f t="shared" si="5"/>
        <v>62.5</v>
      </c>
      <c r="Q41" s="24">
        <f t="shared" si="6"/>
        <v>62</v>
      </c>
      <c r="R41" s="29"/>
    </row>
    <row r="42" spans="1:18" x14ac:dyDescent="0.25">
      <c r="A42" s="10">
        <v>41</v>
      </c>
      <c r="B42" s="11">
        <v>45170</v>
      </c>
      <c r="C42" s="27" t="s">
        <v>60</v>
      </c>
      <c r="D42" s="13" t="s">
        <v>17</v>
      </c>
      <c r="E42" s="14">
        <v>0.317</v>
      </c>
      <c r="F42" s="15">
        <v>9</v>
      </c>
      <c r="G42" s="16">
        <f t="shared" si="0"/>
        <v>0.3</v>
      </c>
      <c r="H42" s="28">
        <v>4</v>
      </c>
      <c r="I42" s="28">
        <v>1</v>
      </c>
      <c r="J42" s="19">
        <f t="shared" si="1"/>
        <v>44.444444444444443</v>
      </c>
      <c r="K42" s="28">
        <v>5</v>
      </c>
      <c r="L42" s="28">
        <v>1</v>
      </c>
      <c r="M42" s="20">
        <f t="shared" si="2"/>
        <v>55.555555555555557</v>
      </c>
      <c r="N42" s="21">
        <f t="shared" si="3"/>
        <v>9</v>
      </c>
      <c r="O42" s="22">
        <f t="shared" si="4"/>
        <v>0.15</v>
      </c>
      <c r="P42" s="23">
        <f t="shared" si="5"/>
        <v>50</v>
      </c>
      <c r="Q42" s="24">
        <f t="shared" si="6"/>
        <v>50</v>
      </c>
      <c r="R42" s="29"/>
    </row>
    <row r="43" spans="1:18" x14ac:dyDescent="0.25">
      <c r="A43" s="10">
        <v>42</v>
      </c>
      <c r="B43" s="11">
        <v>45175</v>
      </c>
      <c r="C43" s="12" t="s">
        <v>61</v>
      </c>
      <c r="D43" s="13" t="s">
        <v>17</v>
      </c>
      <c r="E43" s="14">
        <f>VLOOKUP(F43,[1]Hulpblad!I$6:J160,2,FALSE)</f>
        <v>0.27500000000000002</v>
      </c>
      <c r="F43" s="15">
        <v>8</v>
      </c>
      <c r="G43" s="16">
        <f t="shared" si="0"/>
        <v>0.26666666666666666</v>
      </c>
      <c r="H43" s="17">
        <v>5</v>
      </c>
      <c r="I43" s="18">
        <v>3</v>
      </c>
      <c r="J43" s="19">
        <f t="shared" si="1"/>
        <v>62.5</v>
      </c>
      <c r="K43" s="17">
        <v>3</v>
      </c>
      <c r="L43" s="17">
        <v>1</v>
      </c>
      <c r="M43" s="20">
        <f t="shared" si="2"/>
        <v>37.5</v>
      </c>
      <c r="N43" s="21">
        <f t="shared" si="3"/>
        <v>8</v>
      </c>
      <c r="O43" s="22">
        <f t="shared" si="4"/>
        <v>0.13333333333333333</v>
      </c>
      <c r="P43" s="23">
        <f t="shared" si="5"/>
        <v>50</v>
      </c>
      <c r="Q43" s="24">
        <f t="shared" si="6"/>
        <v>50</v>
      </c>
      <c r="R43" s="29"/>
    </row>
    <row r="44" spans="1:18" x14ac:dyDescent="0.25">
      <c r="A44" s="10">
        <v>43</v>
      </c>
      <c r="B44" s="38">
        <v>45170</v>
      </c>
      <c r="C44" s="12" t="s">
        <v>62</v>
      </c>
      <c r="D44" s="13" t="s">
        <v>17</v>
      </c>
      <c r="E44" s="14">
        <f>VLOOKUP(F44,[1]Hulpblad!I$6:J66,2,FALSE)</f>
        <v>0.27500000000000002</v>
      </c>
      <c r="F44" s="15">
        <v>8</v>
      </c>
      <c r="G44" s="16">
        <f t="shared" si="0"/>
        <v>0.26666666666666666</v>
      </c>
      <c r="H44" s="17">
        <v>3</v>
      </c>
      <c r="I44" s="18">
        <v>1</v>
      </c>
      <c r="J44" s="19">
        <f t="shared" si="1"/>
        <v>37.5</v>
      </c>
      <c r="K44" s="17">
        <v>4</v>
      </c>
      <c r="L44" s="17">
        <v>1</v>
      </c>
      <c r="M44" s="20">
        <f t="shared" si="2"/>
        <v>50</v>
      </c>
      <c r="N44" s="21">
        <f t="shared" si="3"/>
        <v>7</v>
      </c>
      <c r="O44" s="22">
        <f t="shared" si="4"/>
        <v>0.11666666666666667</v>
      </c>
      <c r="P44" s="23">
        <f t="shared" si="5"/>
        <v>43.75</v>
      </c>
      <c r="Q44" s="24">
        <f t="shared" si="6"/>
        <v>43</v>
      </c>
      <c r="R44" s="29"/>
    </row>
    <row r="45" spans="1:18" x14ac:dyDescent="0.25">
      <c r="A45" s="10">
        <v>44</v>
      </c>
      <c r="B45" s="26">
        <v>45173</v>
      </c>
      <c r="C45" s="31" t="s">
        <v>63</v>
      </c>
      <c r="D45" s="13" t="s">
        <v>17</v>
      </c>
      <c r="E45" s="14">
        <f>VLOOKUP(F45,[1]Hulpblad!I$6:J157,2,FALSE)</f>
        <v>0.41699999999999998</v>
      </c>
      <c r="F45" s="15">
        <v>12</v>
      </c>
      <c r="G45" s="16">
        <f t="shared" si="0"/>
        <v>0.4</v>
      </c>
      <c r="H45" s="28">
        <v>3</v>
      </c>
      <c r="I45" s="28">
        <v>1</v>
      </c>
      <c r="J45" s="19">
        <f t="shared" si="1"/>
        <v>25</v>
      </c>
      <c r="K45" s="28">
        <v>5</v>
      </c>
      <c r="L45" s="28">
        <v>1</v>
      </c>
      <c r="M45" s="20">
        <f t="shared" si="2"/>
        <v>41.666666666666671</v>
      </c>
      <c r="N45" s="21">
        <f t="shared" si="3"/>
        <v>8</v>
      </c>
      <c r="O45" s="22">
        <f t="shared" si="4"/>
        <v>0.13333333333333333</v>
      </c>
      <c r="P45" s="23">
        <f t="shared" si="5"/>
        <v>33.333333333333329</v>
      </c>
      <c r="Q45" s="24">
        <f t="shared" si="6"/>
        <v>33</v>
      </c>
      <c r="R45" s="29"/>
    </row>
  </sheetData>
  <protectedRanges>
    <protectedRange sqref="J2:J45 G2:G45 M2:Q45" name="Fred"/>
  </protectedRanges>
  <conditionalFormatting sqref="P2:Q45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2023-09-07T09:24:53Z</dcterms:created>
  <dcterms:modified xsi:type="dcterms:W3CDTF">2023-09-07T09:29:03Z</dcterms:modified>
</cp:coreProperties>
</file>