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Havenstad/Libre 2025/"/>
    </mc:Choice>
  </mc:AlternateContent>
  <xr:revisionPtr revIDLastSave="0" documentId="8_{18B98B09-5338-4C63-A635-84029D19A98C}" xr6:coauthVersionLast="47" xr6:coauthVersionMax="47" xr10:uidLastSave="{00000000-0000-0000-0000-000000000000}"/>
  <bookViews>
    <workbookView xWindow="-120" yWindow="-120" windowWidth="25440" windowHeight="15390" xr2:uid="{2154BB47-6D6A-4579-B1A5-05368FB88771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" l="1"/>
  <c r="O29" i="1" s="1"/>
  <c r="P29" i="1" s="1"/>
  <c r="Q29" i="1" s="1"/>
  <c r="M29" i="1"/>
  <c r="J29" i="1"/>
  <c r="G29" i="1"/>
  <c r="E29" i="1"/>
  <c r="N28" i="1"/>
  <c r="O28" i="1" s="1"/>
  <c r="P28" i="1" s="1"/>
  <c r="Q28" i="1" s="1"/>
  <c r="M28" i="1"/>
  <c r="J28" i="1"/>
  <c r="G28" i="1"/>
  <c r="E28" i="1"/>
  <c r="N27" i="1"/>
  <c r="O27" i="1" s="1"/>
  <c r="P27" i="1" s="1"/>
  <c r="Q27" i="1" s="1"/>
  <c r="M27" i="1"/>
  <c r="J27" i="1"/>
  <c r="G27" i="1"/>
  <c r="E27" i="1"/>
  <c r="N26" i="1"/>
  <c r="O26" i="1" s="1"/>
  <c r="P26" i="1" s="1"/>
  <c r="Q26" i="1" s="1"/>
  <c r="M26" i="1"/>
  <c r="J26" i="1"/>
  <c r="G26" i="1"/>
  <c r="E26" i="1"/>
  <c r="N25" i="1"/>
  <c r="O25" i="1" s="1"/>
  <c r="P25" i="1" s="1"/>
  <c r="Q25" i="1" s="1"/>
  <c r="M25" i="1"/>
  <c r="J25" i="1"/>
  <c r="G25" i="1"/>
  <c r="E25" i="1"/>
  <c r="N24" i="1"/>
  <c r="O24" i="1" s="1"/>
  <c r="P24" i="1" s="1"/>
  <c r="Q24" i="1" s="1"/>
  <c r="M24" i="1"/>
  <c r="J24" i="1"/>
  <c r="G24" i="1"/>
  <c r="E24" i="1"/>
  <c r="N23" i="1"/>
  <c r="O23" i="1" s="1"/>
  <c r="P23" i="1" s="1"/>
  <c r="Q23" i="1" s="1"/>
  <c r="M23" i="1"/>
  <c r="J23" i="1"/>
  <c r="G23" i="1"/>
  <c r="N22" i="1"/>
  <c r="O22" i="1" s="1"/>
  <c r="P22" i="1" s="1"/>
  <c r="Q22" i="1" s="1"/>
  <c r="M22" i="1"/>
  <c r="J22" i="1"/>
  <c r="G22" i="1"/>
  <c r="E22" i="1"/>
  <c r="N21" i="1"/>
  <c r="O21" i="1" s="1"/>
  <c r="P21" i="1" s="1"/>
  <c r="Q21" i="1" s="1"/>
  <c r="M21" i="1"/>
  <c r="J21" i="1"/>
  <c r="G21" i="1"/>
  <c r="E21" i="1"/>
  <c r="N20" i="1"/>
  <c r="O20" i="1" s="1"/>
  <c r="P20" i="1" s="1"/>
  <c r="Q20" i="1" s="1"/>
  <c r="M20" i="1"/>
  <c r="J20" i="1"/>
  <c r="G20" i="1"/>
  <c r="E20" i="1"/>
  <c r="N19" i="1"/>
  <c r="O19" i="1" s="1"/>
  <c r="P19" i="1" s="1"/>
  <c r="Q19" i="1" s="1"/>
  <c r="M19" i="1"/>
  <c r="J19" i="1"/>
  <c r="G19" i="1"/>
  <c r="E19" i="1"/>
  <c r="N18" i="1"/>
  <c r="O18" i="1" s="1"/>
  <c r="P18" i="1" s="1"/>
  <c r="Q18" i="1" s="1"/>
  <c r="M18" i="1"/>
  <c r="J18" i="1"/>
  <c r="G18" i="1"/>
  <c r="E18" i="1"/>
  <c r="N17" i="1"/>
  <c r="O17" i="1" s="1"/>
  <c r="P17" i="1" s="1"/>
  <c r="Q17" i="1" s="1"/>
  <c r="M17" i="1"/>
  <c r="J17" i="1"/>
  <c r="G17" i="1"/>
  <c r="E17" i="1"/>
  <c r="Q16" i="1"/>
  <c r="N16" i="1"/>
  <c r="O16" i="1" s="1"/>
  <c r="M16" i="1"/>
  <c r="J16" i="1"/>
  <c r="G16" i="1"/>
  <c r="E16" i="1"/>
  <c r="N15" i="1"/>
  <c r="O15" i="1" s="1"/>
  <c r="P15" i="1" s="1"/>
  <c r="Q15" i="1" s="1"/>
  <c r="M15" i="1"/>
  <c r="J15" i="1"/>
  <c r="G15" i="1"/>
  <c r="E15" i="1"/>
  <c r="N14" i="1"/>
  <c r="O14" i="1" s="1"/>
  <c r="P14" i="1" s="1"/>
  <c r="Q14" i="1" s="1"/>
  <c r="M14" i="1"/>
  <c r="J14" i="1"/>
  <c r="G14" i="1"/>
  <c r="E14" i="1"/>
  <c r="N13" i="1"/>
  <c r="O13" i="1" s="1"/>
  <c r="P13" i="1" s="1"/>
  <c r="Q13" i="1" s="1"/>
  <c r="M13" i="1"/>
  <c r="J13" i="1"/>
  <c r="G13" i="1"/>
  <c r="E13" i="1"/>
  <c r="N12" i="1"/>
  <c r="O12" i="1" s="1"/>
  <c r="P12" i="1" s="1"/>
  <c r="Q12" i="1" s="1"/>
  <c r="M12" i="1"/>
  <c r="J12" i="1"/>
  <c r="G12" i="1"/>
  <c r="E12" i="1"/>
  <c r="N11" i="1"/>
  <c r="O11" i="1" s="1"/>
  <c r="P11" i="1" s="1"/>
  <c r="Q11" i="1" s="1"/>
  <c r="M11" i="1"/>
  <c r="J11" i="1"/>
  <c r="G11" i="1"/>
  <c r="E11" i="1"/>
  <c r="N10" i="1"/>
  <c r="O10" i="1" s="1"/>
  <c r="P10" i="1" s="1"/>
  <c r="Q10" i="1" s="1"/>
  <c r="M10" i="1"/>
  <c r="J10" i="1"/>
  <c r="G10" i="1"/>
  <c r="E10" i="1"/>
  <c r="N9" i="1"/>
  <c r="O9" i="1" s="1"/>
  <c r="P9" i="1" s="1"/>
  <c r="Q9" i="1" s="1"/>
  <c r="M9" i="1"/>
  <c r="J9" i="1"/>
  <c r="G9" i="1"/>
  <c r="E9" i="1"/>
  <c r="N8" i="1"/>
  <c r="O8" i="1" s="1"/>
  <c r="P8" i="1" s="1"/>
  <c r="Q8" i="1" s="1"/>
  <c r="M8" i="1"/>
  <c r="J8" i="1"/>
  <c r="G8" i="1"/>
  <c r="E8" i="1"/>
  <c r="N7" i="1"/>
  <c r="O7" i="1" s="1"/>
  <c r="P7" i="1" s="1"/>
  <c r="Q7" i="1" s="1"/>
  <c r="M7" i="1"/>
  <c r="J7" i="1"/>
  <c r="G7" i="1"/>
  <c r="E7" i="1"/>
  <c r="N6" i="1"/>
  <c r="O6" i="1" s="1"/>
  <c r="P6" i="1" s="1"/>
  <c r="Q6" i="1" s="1"/>
  <c r="M6" i="1"/>
  <c r="J6" i="1"/>
  <c r="G6" i="1"/>
  <c r="E6" i="1"/>
  <c r="N5" i="1"/>
  <c r="O5" i="1" s="1"/>
  <c r="P5" i="1" s="1"/>
  <c r="Q5" i="1" s="1"/>
  <c r="M5" i="1"/>
  <c r="J5" i="1"/>
  <c r="G5" i="1"/>
  <c r="E5" i="1"/>
  <c r="N4" i="1"/>
  <c r="O4" i="1" s="1"/>
  <c r="P4" i="1" s="1"/>
  <c r="Q4" i="1" s="1"/>
  <c r="M4" i="1"/>
  <c r="J4" i="1"/>
  <c r="G4" i="1"/>
  <c r="E4" i="1"/>
  <c r="N3" i="1"/>
  <c r="O3" i="1" s="1"/>
  <c r="P3" i="1" s="1"/>
  <c r="Q3" i="1" s="1"/>
  <c r="M3" i="1"/>
  <c r="J3" i="1"/>
  <c r="G3" i="1"/>
  <c r="E3" i="1"/>
  <c r="N2" i="1"/>
  <c r="O2" i="1" s="1"/>
  <c r="P2" i="1" s="1"/>
  <c r="Q2" i="1" s="1"/>
  <c r="M2" i="1"/>
  <c r="J2" i="1"/>
  <c r="G2" i="1"/>
  <c r="E2" i="1"/>
</calcChain>
</file>

<file path=xl/sharedStrings.xml><?xml version="1.0" encoding="utf-8"?>
<sst xmlns="http://schemas.openxmlformats.org/spreadsheetml/2006/main" count="72" uniqueCount="45">
  <si>
    <t>Datum</t>
  </si>
  <si>
    <t>GROEP A</t>
  </si>
  <si>
    <t>Moyenne</t>
  </si>
  <si>
    <t>te maken caramboles</t>
  </si>
  <si>
    <t>rating getal</t>
  </si>
  <si>
    <t>caramboles 1e partij</t>
  </si>
  <si>
    <t>hoogdte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</si>
  <si>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</si>
  <si>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</si>
  <si>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</si>
  <si>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</si>
  <si>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</si>
  <si>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</si>
  <si>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</si>
  <si>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</si>
  <si>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</si>
  <si>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>Fred Wijma</t>
  </si>
  <si>
    <t>A</t>
  </si>
  <si>
    <t>Alex Watermulder</t>
  </si>
  <si>
    <t>Geert Grevink</t>
  </si>
  <si>
    <t>Jan Poot</t>
  </si>
  <si>
    <t>Lucas Bronsema</t>
  </si>
  <si>
    <t>Derk Jan v. d. Laan</t>
  </si>
  <si>
    <t>Jos Bouwmeester</t>
  </si>
  <si>
    <t>Ronnie Berg</t>
  </si>
  <si>
    <t>Martien Backer</t>
  </si>
  <si>
    <t>Richard Kant</t>
  </si>
  <si>
    <t>Tom Been</t>
  </si>
  <si>
    <t>Willie Siemens</t>
  </si>
  <si>
    <t>Peter Lambeck</t>
  </si>
  <si>
    <t>Jan Hadderingh</t>
  </si>
  <si>
    <t>Koos Blaauw</t>
  </si>
  <si>
    <t>Kasper Sturre</t>
  </si>
  <si>
    <t>Albert Koehoorn</t>
  </si>
  <si>
    <t>Eefke Rops</t>
  </si>
  <si>
    <t>Ron Eissen</t>
  </si>
  <si>
    <t>Hendrik Freije</t>
  </si>
  <si>
    <t>Hendrik Sloot</t>
  </si>
  <si>
    <t>Gino Goossens</t>
  </si>
  <si>
    <t>Roelie Dorenbos</t>
  </si>
  <si>
    <t>Roy Ziesling</t>
  </si>
  <si>
    <t>Johnny Geertsma</t>
  </si>
  <si>
    <t>Henk Bos</t>
  </si>
  <si>
    <t>Coos Blaauw</t>
  </si>
  <si>
    <t>Geiko Reder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</si>
</sst>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413]General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Arial"/>
    </font>
    <font>
      <sz val="22"/>
      <color rgb="FF000000"/>
      <name val="Arial"/>
    </font>
    <font>
      <sz val="12"/>
      <color rgb="FF000000"/>
      <name val="Arial"/>
    </font>
    <font>
      <b/>
      <sz val="12"/>
      <color theme="1"/>
      <name val="Arial"/>
    </font>
    <font>
      <sz val="11"/>
      <color rgb="FF000000"/>
      <name val="Arial"/>
    </font>
    <font>
      <b/>
      <sz val="9"/>
      <color theme="1"/>
      <name val="Arial"/>
    </font>
    <font>
      <sz val="11"/>
      <color theme="1"/>
      <name val="Calibri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D0E0E3"/>
        <bgColor rgb="FFD0E0E3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 textRotation="90"/>
    </xf>
    <xf numFmtId="0" fontId="1" fillId="3" borderId="1" xfId="0" applyFont="1" applyFill="1" applyBorder="1" applyAlignment="1">
      <alignment horizontal="center" textRotation="90"/>
    </xf>
    <xf numFmtId="2" fontId="1" fillId="0" borderId="1" xfId="0" applyNumberFormat="1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164" fontId="1" fillId="0" borderId="1" xfId="0" applyNumberFormat="1" applyFont="1" applyBorder="1" applyAlignment="1">
      <alignment horizontal="center" textRotation="90"/>
    </xf>
    <xf numFmtId="0" fontId="4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0" fontId="6" fillId="2" borderId="1" xfId="0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" fontId="5" fillId="0" borderId="1" xfId="0" applyNumberFormat="1" applyFont="1" applyBorder="1"/>
    <xf numFmtId="0" fontId="7" fillId="0" borderId="1" xfId="0" applyFont="1" applyBorder="1"/>
    <xf numFmtId="2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4" borderId="1" xfId="0" applyFont="1" applyFill="1" applyBorder="1"/>
    <xf numFmtId="164" fontId="5" fillId="0" borderId="1" xfId="0" applyNumberFormat="1" applyFont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</cellXfs>
  <cellStyles count="1">
    <cellStyle name="Standaard" xfId="0" builtinId="0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Havenstad/Libre%202025/Invullijst%20Libreper%202-6%20Juni.xlsm" TargetMode="External"/><Relationship Id="rId1" Type="http://schemas.openxmlformats.org/officeDocument/2006/relationships/externalLinkPath" Target="Invullijst%20Libreper%202-6%20Jun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oep A"/>
      <sheetName val="Groep B"/>
      <sheetName val="Hulpblad"/>
    </sheetNames>
    <sheetDataSet>
      <sheetData sheetId="0"/>
      <sheetData sheetId="1"/>
      <sheetData sheetId="2">
        <row r="6">
          <cell r="C6">
            <v>12</v>
          </cell>
          <cell r="D6">
            <v>0.27</v>
          </cell>
        </row>
        <row r="7">
          <cell r="C7">
            <v>14</v>
          </cell>
          <cell r="D7">
            <v>0.32</v>
          </cell>
        </row>
        <row r="8">
          <cell r="C8">
            <v>15</v>
          </cell>
          <cell r="D8">
            <v>0.37</v>
          </cell>
        </row>
        <row r="9">
          <cell r="C9">
            <v>17</v>
          </cell>
          <cell r="D9">
            <v>0.42</v>
          </cell>
        </row>
        <row r="10">
          <cell r="C10">
            <v>18</v>
          </cell>
          <cell r="D10">
            <v>0.47</v>
          </cell>
        </row>
        <row r="11">
          <cell r="C11">
            <v>20</v>
          </cell>
          <cell r="D11">
            <v>0.55000000000000004</v>
          </cell>
        </row>
        <row r="12">
          <cell r="C12">
            <v>22</v>
          </cell>
          <cell r="D12">
            <v>0.65</v>
          </cell>
        </row>
        <row r="13">
          <cell r="C13">
            <v>23</v>
          </cell>
          <cell r="D13">
            <v>0.75</v>
          </cell>
        </row>
        <row r="14">
          <cell r="C14">
            <v>25</v>
          </cell>
          <cell r="D14">
            <v>0.85</v>
          </cell>
        </row>
        <row r="15">
          <cell r="C15">
            <v>26</v>
          </cell>
          <cell r="D15">
            <v>0.95</v>
          </cell>
        </row>
        <row r="16">
          <cell r="C16">
            <v>28</v>
          </cell>
          <cell r="D16">
            <v>1.05</v>
          </cell>
        </row>
        <row r="17">
          <cell r="C17">
            <v>30</v>
          </cell>
          <cell r="D17">
            <v>1.1499999999999999</v>
          </cell>
        </row>
        <row r="18">
          <cell r="C18">
            <v>33</v>
          </cell>
          <cell r="D18">
            <v>1.25</v>
          </cell>
        </row>
        <row r="19">
          <cell r="C19">
            <v>35</v>
          </cell>
          <cell r="D19">
            <v>1.35</v>
          </cell>
        </row>
        <row r="20">
          <cell r="C20">
            <v>38</v>
          </cell>
          <cell r="D20">
            <v>1.45</v>
          </cell>
        </row>
        <row r="21">
          <cell r="C21">
            <v>40</v>
          </cell>
          <cell r="D21">
            <v>1.55</v>
          </cell>
        </row>
        <row r="22">
          <cell r="C22">
            <v>42</v>
          </cell>
          <cell r="D22">
            <v>1.65</v>
          </cell>
        </row>
        <row r="23">
          <cell r="C23">
            <v>45</v>
          </cell>
          <cell r="D23">
            <v>1.75</v>
          </cell>
        </row>
        <row r="24">
          <cell r="C24">
            <v>47</v>
          </cell>
          <cell r="D24">
            <v>1.85</v>
          </cell>
        </row>
        <row r="25">
          <cell r="C25">
            <v>50</v>
          </cell>
          <cell r="D25">
            <v>1.95</v>
          </cell>
        </row>
        <row r="26">
          <cell r="C26">
            <v>52</v>
          </cell>
          <cell r="D26">
            <v>2.12</v>
          </cell>
        </row>
        <row r="27">
          <cell r="C27">
            <v>56</v>
          </cell>
          <cell r="D27">
            <v>2.37</v>
          </cell>
        </row>
        <row r="28">
          <cell r="C28">
            <v>60</v>
          </cell>
          <cell r="D28">
            <v>2.62</v>
          </cell>
        </row>
        <row r="29">
          <cell r="C29">
            <v>64</v>
          </cell>
          <cell r="D29">
            <v>2.87</v>
          </cell>
        </row>
        <row r="30">
          <cell r="C30">
            <v>68</v>
          </cell>
          <cell r="D30">
            <v>3.12</v>
          </cell>
        </row>
        <row r="31">
          <cell r="C31">
            <v>72</v>
          </cell>
          <cell r="D31">
            <v>3.37</v>
          </cell>
        </row>
        <row r="32">
          <cell r="C32">
            <v>80</v>
          </cell>
          <cell r="D32">
            <v>3.75</v>
          </cell>
        </row>
        <row r="33">
          <cell r="C33">
            <v>88</v>
          </cell>
          <cell r="D33">
            <v>4.25</v>
          </cell>
        </row>
        <row r="34">
          <cell r="C34">
            <v>96</v>
          </cell>
          <cell r="D34">
            <v>4.75</v>
          </cell>
        </row>
        <row r="35">
          <cell r="C35">
            <v>104</v>
          </cell>
          <cell r="D35">
            <v>5.25</v>
          </cell>
        </row>
        <row r="36">
          <cell r="C36">
            <v>112</v>
          </cell>
          <cell r="D36">
            <v>5.75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E366E-7680-49C6-AA3B-13D95CA75543}">
  <sheetPr>
    <pageSetUpPr fitToPage="1"/>
  </sheetPr>
  <dimension ref="A1:R29"/>
  <sheetViews>
    <sheetView tabSelected="1" workbookViewId="0">
      <selection activeCell="R30" sqref="A1:R30"/>
    </sheetView>
  </sheetViews>
  <sheetFormatPr defaultRowHeight="15" x14ac:dyDescent="0.25"/>
  <cols>
    <col min="1" max="1" width="3.28515625" bestFit="1" customWidth="1"/>
    <col min="2" max="2" width="8.42578125" bestFit="1" customWidth="1"/>
    <col min="3" max="3" width="20.7109375" bestFit="1" customWidth="1"/>
    <col min="4" max="4" width="2.28515625" bestFit="1" customWidth="1"/>
    <col min="5" max="5" width="5" bestFit="1" customWidth="1"/>
    <col min="6" max="6" width="4.140625" bestFit="1" customWidth="1"/>
    <col min="7" max="7" width="5" bestFit="1" customWidth="1"/>
    <col min="8" max="9" width="4.140625" bestFit="1" customWidth="1"/>
    <col min="10" max="10" width="4.42578125" bestFit="1" customWidth="1"/>
    <col min="11" max="12" width="4.140625" bestFit="1" customWidth="1"/>
    <col min="13" max="14" width="4.42578125" bestFit="1" customWidth="1"/>
    <col min="15" max="15" width="5" bestFit="1" customWidth="1"/>
    <col min="16" max="16" width="8.42578125" bestFit="1" customWidth="1"/>
    <col min="17" max="17" width="4.42578125" bestFit="1" customWidth="1"/>
    <col min="18" max="18" width="4.140625" bestFit="1" customWidth="1"/>
  </cols>
  <sheetData>
    <row r="1" spans="1:18" ht="136.5" x14ac:dyDescent="0.35">
      <c r="A1" s="1"/>
      <c r="B1" s="1" t="s">
        <v>0</v>
      </c>
      <c r="C1" s="2" t="s">
        <v>1</v>
      </c>
      <c r="D1" s="3"/>
      <c r="E1" s="4" t="s">
        <v>2</v>
      </c>
      <c r="F1" s="5" t="s">
        <v>3</v>
      </c>
      <c r="G1" s="6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6" t="s">
        <v>12</v>
      </c>
      <c r="P1" s="8" t="s">
        <v>13</v>
      </c>
      <c r="Q1" s="9" t="s">
        <v>14</v>
      </c>
      <c r="R1" s="7" t="s">
        <v>15</v>
      </c>
    </row>
    <row r="2" spans="1:18" x14ac:dyDescent="0.25">
      <c r="A2" s="10">
        <v>1</v>
      </c>
      <c r="B2" s="11">
        <v>45810</v>
      </c>
      <c r="C2" s="12" t="s">
        <v>16</v>
      </c>
      <c r="D2" s="13" t="s">
        <v>17</v>
      </c>
      <c r="E2" s="13">
        <f>VLOOKUP(F2,[1]Hulpblad!C$6:D52,2,FALSE)</f>
        <v>1.65</v>
      </c>
      <c r="F2" s="14">
        <v>42</v>
      </c>
      <c r="G2" s="15">
        <f t="shared" ref="G2:G29" si="0">F2/25</f>
        <v>1.68</v>
      </c>
      <c r="H2" s="16">
        <v>58</v>
      </c>
      <c r="I2" s="16">
        <v>8</v>
      </c>
      <c r="J2" s="16">
        <f t="shared" ref="J2:J29" si="1">H2/F2*100</f>
        <v>138.0952380952381</v>
      </c>
      <c r="K2" s="10">
        <v>38</v>
      </c>
      <c r="L2" s="10">
        <v>9</v>
      </c>
      <c r="M2" s="16">
        <f t="shared" ref="M2:M29" si="2">K2/F2*100</f>
        <v>90.476190476190482</v>
      </c>
      <c r="N2" s="16">
        <f t="shared" ref="N2:N29" si="3">H2+K2</f>
        <v>96</v>
      </c>
      <c r="O2" s="15">
        <f t="shared" ref="O2:O29" si="4">N2/50</f>
        <v>1.92</v>
      </c>
      <c r="P2" s="17">
        <f t="shared" ref="P2:P15" si="5">O2/G2*100</f>
        <v>114.28571428571428</v>
      </c>
      <c r="Q2" s="18">
        <f t="shared" ref="Q2:Q29" si="6">ROUNDDOWN(P2,0)</f>
        <v>114</v>
      </c>
      <c r="R2" s="19"/>
    </row>
    <row r="3" spans="1:18" x14ac:dyDescent="0.25">
      <c r="A3" s="10">
        <v>2</v>
      </c>
      <c r="B3" s="11">
        <v>45803</v>
      </c>
      <c r="C3" s="12" t="s">
        <v>18</v>
      </c>
      <c r="D3" s="20" t="s">
        <v>17</v>
      </c>
      <c r="E3" s="20">
        <f>VLOOKUP(F3,[1]Hulpblad!C$6:D48,2,FALSE)</f>
        <v>2.12</v>
      </c>
      <c r="F3" s="21">
        <v>52</v>
      </c>
      <c r="G3" s="15">
        <f t="shared" si="0"/>
        <v>2.08</v>
      </c>
      <c r="H3" s="22">
        <v>80</v>
      </c>
      <c r="I3" s="22">
        <v>15</v>
      </c>
      <c r="J3" s="16">
        <f t="shared" si="1"/>
        <v>153.84615384615387</v>
      </c>
      <c r="K3" s="23">
        <v>36</v>
      </c>
      <c r="L3" s="23">
        <v>7</v>
      </c>
      <c r="M3" s="16">
        <f t="shared" si="2"/>
        <v>69.230769230769226</v>
      </c>
      <c r="N3" s="16">
        <f t="shared" si="3"/>
        <v>116</v>
      </c>
      <c r="O3" s="15">
        <f t="shared" si="4"/>
        <v>2.3199999999999998</v>
      </c>
      <c r="P3" s="17">
        <f t="shared" si="5"/>
        <v>111.53846153846152</v>
      </c>
      <c r="Q3" s="18">
        <f t="shared" si="6"/>
        <v>111</v>
      </c>
      <c r="R3" s="19"/>
    </row>
    <row r="4" spans="1:18" x14ac:dyDescent="0.25">
      <c r="A4" s="10">
        <v>3</v>
      </c>
      <c r="B4" s="11">
        <v>45808</v>
      </c>
      <c r="C4" s="24" t="s">
        <v>19</v>
      </c>
      <c r="D4" s="13" t="s">
        <v>17</v>
      </c>
      <c r="E4" s="20">
        <f>VLOOKUP(F4,[1]Hulpblad!C$6:D166,2,FALSE)</f>
        <v>1.75</v>
      </c>
      <c r="F4" s="14">
        <v>45</v>
      </c>
      <c r="G4" s="15">
        <f t="shared" si="0"/>
        <v>1.8</v>
      </c>
      <c r="H4" s="10">
        <v>49</v>
      </c>
      <c r="I4" s="10">
        <v>8</v>
      </c>
      <c r="J4" s="16">
        <f t="shared" si="1"/>
        <v>108.88888888888889</v>
      </c>
      <c r="K4" s="10">
        <v>51</v>
      </c>
      <c r="L4" s="10">
        <v>9</v>
      </c>
      <c r="M4" s="16">
        <f t="shared" si="2"/>
        <v>113.33333333333333</v>
      </c>
      <c r="N4" s="10">
        <f t="shared" si="3"/>
        <v>100</v>
      </c>
      <c r="O4" s="15">
        <f t="shared" si="4"/>
        <v>2</v>
      </c>
      <c r="P4" s="25">
        <f t="shared" si="5"/>
        <v>111.11111111111111</v>
      </c>
      <c r="Q4" s="18">
        <f t="shared" si="6"/>
        <v>111</v>
      </c>
      <c r="R4" s="19"/>
    </row>
    <row r="5" spans="1:18" x14ac:dyDescent="0.25">
      <c r="A5" s="10">
        <v>4</v>
      </c>
      <c r="B5" s="11">
        <v>45808</v>
      </c>
      <c r="C5" s="12" t="s">
        <v>20</v>
      </c>
      <c r="D5" s="20" t="s">
        <v>17</v>
      </c>
      <c r="E5" s="20">
        <f>VLOOKUP(F5,[1]Hulpblad!C$6:D104,2,FALSE)</f>
        <v>1.65</v>
      </c>
      <c r="F5" s="14">
        <v>42</v>
      </c>
      <c r="G5" s="15">
        <f t="shared" si="0"/>
        <v>1.68</v>
      </c>
      <c r="H5" s="22">
        <v>50</v>
      </c>
      <c r="I5" s="22">
        <v>9</v>
      </c>
      <c r="J5" s="16">
        <f t="shared" si="1"/>
        <v>119.04761904761905</v>
      </c>
      <c r="K5" s="23">
        <v>42</v>
      </c>
      <c r="L5" s="23">
        <v>10</v>
      </c>
      <c r="M5" s="16">
        <f t="shared" si="2"/>
        <v>100</v>
      </c>
      <c r="N5" s="16">
        <f t="shared" si="3"/>
        <v>92</v>
      </c>
      <c r="O5" s="15">
        <f t="shared" si="4"/>
        <v>1.84</v>
      </c>
      <c r="P5" s="25">
        <f t="shared" si="5"/>
        <v>109.52380952380953</v>
      </c>
      <c r="Q5" s="18">
        <f t="shared" si="6"/>
        <v>109</v>
      </c>
      <c r="R5" s="19"/>
    </row>
    <row r="6" spans="1:18" x14ac:dyDescent="0.25">
      <c r="A6" s="10">
        <v>5</v>
      </c>
      <c r="B6" s="11">
        <v>45810</v>
      </c>
      <c r="C6" s="24" t="s">
        <v>21</v>
      </c>
      <c r="D6" s="13" t="s">
        <v>17</v>
      </c>
      <c r="E6" s="20">
        <f>VLOOKUP(F6,[1]Hulpblad!C$6:D147,2,FALSE)</f>
        <v>2.87</v>
      </c>
      <c r="F6" s="14">
        <v>64</v>
      </c>
      <c r="G6" s="15">
        <f t="shared" si="0"/>
        <v>2.56</v>
      </c>
      <c r="H6" s="16">
        <v>84</v>
      </c>
      <c r="I6" s="16">
        <v>13</v>
      </c>
      <c r="J6" s="16">
        <f t="shared" si="1"/>
        <v>131.25</v>
      </c>
      <c r="K6" s="10">
        <v>55</v>
      </c>
      <c r="L6" s="10">
        <v>10</v>
      </c>
      <c r="M6" s="16">
        <f t="shared" si="2"/>
        <v>85.9375</v>
      </c>
      <c r="N6" s="16">
        <f t="shared" si="3"/>
        <v>139</v>
      </c>
      <c r="O6" s="15">
        <f t="shared" si="4"/>
        <v>2.78</v>
      </c>
      <c r="P6" s="25">
        <f t="shared" si="5"/>
        <v>108.59375</v>
      </c>
      <c r="Q6" s="18">
        <f t="shared" si="6"/>
        <v>108</v>
      </c>
      <c r="R6" s="19"/>
    </row>
    <row r="7" spans="1:18" x14ac:dyDescent="0.25">
      <c r="A7" s="10">
        <v>6</v>
      </c>
      <c r="B7" s="11">
        <v>45808</v>
      </c>
      <c r="C7" s="12" t="s">
        <v>22</v>
      </c>
      <c r="D7" s="20" t="s">
        <v>17</v>
      </c>
      <c r="E7" s="20">
        <f>VLOOKUP(F7,[1]Hulpblad!C$6:D68,2,FALSE)</f>
        <v>1.85</v>
      </c>
      <c r="F7" s="14">
        <v>47</v>
      </c>
      <c r="G7" s="15">
        <f t="shared" si="0"/>
        <v>1.88</v>
      </c>
      <c r="H7" s="16">
        <v>48</v>
      </c>
      <c r="I7" s="16">
        <v>7</v>
      </c>
      <c r="J7" s="16">
        <f t="shared" si="1"/>
        <v>102.12765957446808</v>
      </c>
      <c r="K7" s="10">
        <v>53</v>
      </c>
      <c r="L7" s="10">
        <v>10</v>
      </c>
      <c r="M7" s="16">
        <f t="shared" si="2"/>
        <v>112.7659574468085</v>
      </c>
      <c r="N7" s="16">
        <f t="shared" si="3"/>
        <v>101</v>
      </c>
      <c r="O7" s="15">
        <f t="shared" si="4"/>
        <v>2.02</v>
      </c>
      <c r="P7" s="25">
        <f t="shared" si="5"/>
        <v>107.44680851063831</v>
      </c>
      <c r="Q7" s="18">
        <f t="shared" si="6"/>
        <v>107</v>
      </c>
      <c r="R7" s="19"/>
    </row>
    <row r="8" spans="1:18" x14ac:dyDescent="0.25">
      <c r="A8" s="10">
        <v>7</v>
      </c>
      <c r="B8" s="11">
        <v>45810</v>
      </c>
      <c r="C8" s="24" t="s">
        <v>23</v>
      </c>
      <c r="D8" s="13" t="s">
        <v>17</v>
      </c>
      <c r="E8" s="20">
        <f>VLOOKUP(F8,[1]Hulpblad!C$6:D171,2,FALSE)</f>
        <v>1.75</v>
      </c>
      <c r="F8" s="14">
        <v>45</v>
      </c>
      <c r="G8" s="15">
        <f t="shared" si="0"/>
        <v>1.8</v>
      </c>
      <c r="H8" s="22">
        <v>51</v>
      </c>
      <c r="I8" s="22">
        <v>10</v>
      </c>
      <c r="J8" s="16">
        <f t="shared" si="1"/>
        <v>113.33333333333333</v>
      </c>
      <c r="K8" s="23">
        <v>45</v>
      </c>
      <c r="L8" s="23">
        <v>8</v>
      </c>
      <c r="M8" s="16">
        <f t="shared" si="2"/>
        <v>100</v>
      </c>
      <c r="N8" s="16">
        <f t="shared" si="3"/>
        <v>96</v>
      </c>
      <c r="O8" s="15">
        <f t="shared" si="4"/>
        <v>1.92</v>
      </c>
      <c r="P8" s="25">
        <f t="shared" si="5"/>
        <v>106.66666666666667</v>
      </c>
      <c r="Q8" s="18">
        <f t="shared" si="6"/>
        <v>106</v>
      </c>
      <c r="R8" s="19"/>
    </row>
    <row r="9" spans="1:18" x14ac:dyDescent="0.25">
      <c r="A9" s="10">
        <v>8</v>
      </c>
      <c r="B9" s="11">
        <v>45810</v>
      </c>
      <c r="C9" s="12" t="s">
        <v>24</v>
      </c>
      <c r="D9" s="20" t="s">
        <v>17</v>
      </c>
      <c r="E9" s="20">
        <f>VLOOKUP(F9,[1]Hulpblad!C$6:D141,2,FALSE)</f>
        <v>1.65</v>
      </c>
      <c r="F9" s="14">
        <v>42</v>
      </c>
      <c r="G9" s="15">
        <f t="shared" si="0"/>
        <v>1.68</v>
      </c>
      <c r="H9" s="22">
        <v>59</v>
      </c>
      <c r="I9" s="22">
        <v>14</v>
      </c>
      <c r="J9" s="16">
        <f t="shared" si="1"/>
        <v>140.47619047619045</v>
      </c>
      <c r="K9" s="23">
        <v>29</v>
      </c>
      <c r="L9" s="23">
        <v>5</v>
      </c>
      <c r="M9" s="16">
        <f t="shared" si="2"/>
        <v>69.047619047619051</v>
      </c>
      <c r="N9" s="16">
        <f t="shared" si="3"/>
        <v>88</v>
      </c>
      <c r="O9" s="15">
        <f t="shared" si="4"/>
        <v>1.76</v>
      </c>
      <c r="P9" s="25">
        <f t="shared" si="5"/>
        <v>104.76190476190477</v>
      </c>
      <c r="Q9" s="18">
        <f t="shared" si="6"/>
        <v>104</v>
      </c>
      <c r="R9" s="19"/>
    </row>
    <row r="10" spans="1:18" x14ac:dyDescent="0.25">
      <c r="A10" s="10">
        <v>9</v>
      </c>
      <c r="B10" s="11">
        <v>45810</v>
      </c>
      <c r="C10" s="12" t="s">
        <v>25</v>
      </c>
      <c r="D10" s="13" t="s">
        <v>17</v>
      </c>
      <c r="E10" s="20">
        <f>VLOOKUP(F10,[1]Hulpblad!C$6:D100,2,FALSE)</f>
        <v>2.87</v>
      </c>
      <c r="F10" s="14">
        <v>64</v>
      </c>
      <c r="G10" s="15">
        <f t="shared" si="0"/>
        <v>2.56</v>
      </c>
      <c r="H10" s="22">
        <v>82</v>
      </c>
      <c r="I10" s="22">
        <v>16</v>
      </c>
      <c r="J10" s="16">
        <f t="shared" si="1"/>
        <v>128.125</v>
      </c>
      <c r="K10" s="23">
        <v>51</v>
      </c>
      <c r="L10" s="23">
        <v>13</v>
      </c>
      <c r="M10" s="16">
        <f t="shared" si="2"/>
        <v>79.6875</v>
      </c>
      <c r="N10" s="16">
        <f t="shared" si="3"/>
        <v>133</v>
      </c>
      <c r="O10" s="15">
        <f t="shared" si="4"/>
        <v>2.66</v>
      </c>
      <c r="P10" s="25">
        <f t="shared" si="5"/>
        <v>103.90625</v>
      </c>
      <c r="Q10" s="18">
        <f t="shared" si="6"/>
        <v>103</v>
      </c>
      <c r="R10" s="19"/>
    </row>
    <row r="11" spans="1:18" x14ac:dyDescent="0.25">
      <c r="A11" s="10">
        <v>10</v>
      </c>
      <c r="B11" s="11">
        <v>45803</v>
      </c>
      <c r="C11" s="12" t="s">
        <v>26</v>
      </c>
      <c r="D11" s="20" t="s">
        <v>17</v>
      </c>
      <c r="E11" s="20">
        <f>VLOOKUP(F11,[1]Hulpblad!C$6:D77,2,FALSE)</f>
        <v>2.87</v>
      </c>
      <c r="F11" s="14">
        <v>64</v>
      </c>
      <c r="G11" s="15">
        <f t="shared" si="0"/>
        <v>2.56</v>
      </c>
      <c r="H11" s="10">
        <v>69</v>
      </c>
      <c r="I11" s="10">
        <v>21</v>
      </c>
      <c r="J11" s="16">
        <f t="shared" si="1"/>
        <v>107.8125</v>
      </c>
      <c r="K11" s="10">
        <v>58</v>
      </c>
      <c r="L11" s="10">
        <v>7</v>
      </c>
      <c r="M11" s="16">
        <f t="shared" si="2"/>
        <v>90.625</v>
      </c>
      <c r="N11" s="10">
        <f t="shared" si="3"/>
        <v>127</v>
      </c>
      <c r="O11" s="15">
        <f t="shared" si="4"/>
        <v>2.54</v>
      </c>
      <c r="P11" s="25">
        <f t="shared" si="5"/>
        <v>99.21875</v>
      </c>
      <c r="Q11" s="18">
        <f t="shared" si="6"/>
        <v>99</v>
      </c>
      <c r="R11" s="19"/>
    </row>
    <row r="12" spans="1:18" x14ac:dyDescent="0.25">
      <c r="A12" s="10">
        <v>11</v>
      </c>
      <c r="B12" s="11">
        <v>45808</v>
      </c>
      <c r="C12" s="12" t="s">
        <v>27</v>
      </c>
      <c r="D12" s="13" t="s">
        <v>17</v>
      </c>
      <c r="E12" s="20">
        <f>VLOOKUP(F12,[1]Hulpblad!C$6:D75,2,FALSE)</f>
        <v>2.12</v>
      </c>
      <c r="F12" s="14">
        <v>52</v>
      </c>
      <c r="G12" s="15">
        <f t="shared" si="0"/>
        <v>2.08</v>
      </c>
      <c r="H12" s="22">
        <v>41</v>
      </c>
      <c r="I12" s="22">
        <v>8</v>
      </c>
      <c r="J12" s="16">
        <f t="shared" si="1"/>
        <v>78.84615384615384</v>
      </c>
      <c r="K12" s="23">
        <v>60</v>
      </c>
      <c r="L12" s="23">
        <v>10</v>
      </c>
      <c r="M12" s="16">
        <f t="shared" si="2"/>
        <v>115.38461538461537</v>
      </c>
      <c r="N12" s="16">
        <f t="shared" si="3"/>
        <v>101</v>
      </c>
      <c r="O12" s="15">
        <f t="shared" si="4"/>
        <v>2.02</v>
      </c>
      <c r="P12" s="25">
        <f t="shared" si="5"/>
        <v>97.115384615384613</v>
      </c>
      <c r="Q12" s="18">
        <f t="shared" si="6"/>
        <v>97</v>
      </c>
      <c r="R12" s="19"/>
    </row>
    <row r="13" spans="1:18" x14ac:dyDescent="0.25">
      <c r="A13" s="10">
        <v>12</v>
      </c>
      <c r="B13" s="11">
        <v>45810</v>
      </c>
      <c r="C13" s="24" t="s">
        <v>28</v>
      </c>
      <c r="D13" s="26" t="s">
        <v>17</v>
      </c>
      <c r="E13" s="20">
        <f>VLOOKUP(F13,[1]Hulpblad!C$6:D205,2,FALSE)</f>
        <v>2.12</v>
      </c>
      <c r="F13" s="14">
        <v>52</v>
      </c>
      <c r="G13" s="15">
        <f t="shared" si="0"/>
        <v>2.08</v>
      </c>
      <c r="H13" s="22">
        <v>46</v>
      </c>
      <c r="I13" s="22">
        <v>12</v>
      </c>
      <c r="J13" s="16">
        <f t="shared" si="1"/>
        <v>88.461538461538453</v>
      </c>
      <c r="K13" s="23">
        <v>54</v>
      </c>
      <c r="L13" s="23">
        <v>13</v>
      </c>
      <c r="M13" s="16">
        <f t="shared" si="2"/>
        <v>103.84615384615385</v>
      </c>
      <c r="N13" s="16">
        <f t="shared" si="3"/>
        <v>100</v>
      </c>
      <c r="O13" s="15">
        <f t="shared" si="4"/>
        <v>2</v>
      </c>
      <c r="P13" s="25">
        <f t="shared" si="5"/>
        <v>96.153846153846146</v>
      </c>
      <c r="Q13" s="18">
        <f t="shared" si="6"/>
        <v>96</v>
      </c>
      <c r="R13" s="19"/>
    </row>
    <row r="14" spans="1:18" x14ac:dyDescent="0.25">
      <c r="A14" s="10">
        <v>13</v>
      </c>
      <c r="B14" s="11">
        <v>45803</v>
      </c>
      <c r="C14" s="12" t="s">
        <v>29</v>
      </c>
      <c r="D14" s="13" t="s">
        <v>17</v>
      </c>
      <c r="E14" s="20">
        <f>VLOOKUP(F14,[1]Hulpblad!C$6:D132,2,FALSE)</f>
        <v>2.87</v>
      </c>
      <c r="F14" s="14">
        <v>64</v>
      </c>
      <c r="G14" s="15">
        <f t="shared" si="0"/>
        <v>2.56</v>
      </c>
      <c r="H14" s="22">
        <v>73</v>
      </c>
      <c r="I14" s="22">
        <v>13</v>
      </c>
      <c r="J14" s="16">
        <f t="shared" si="1"/>
        <v>114.0625</v>
      </c>
      <c r="K14" s="23">
        <v>46</v>
      </c>
      <c r="L14" s="23">
        <v>6</v>
      </c>
      <c r="M14" s="16">
        <f t="shared" si="2"/>
        <v>71.875</v>
      </c>
      <c r="N14" s="16">
        <f t="shared" si="3"/>
        <v>119</v>
      </c>
      <c r="O14" s="15">
        <f t="shared" si="4"/>
        <v>2.38</v>
      </c>
      <c r="P14" s="25">
        <f t="shared" si="5"/>
        <v>92.968749999999986</v>
      </c>
      <c r="Q14" s="18">
        <f t="shared" si="6"/>
        <v>92</v>
      </c>
      <c r="R14" s="19"/>
    </row>
    <row r="15" spans="1:18" x14ac:dyDescent="0.25">
      <c r="A15" s="10">
        <v>14</v>
      </c>
      <c r="B15" s="11">
        <v>45810</v>
      </c>
      <c r="C15" s="12" t="s">
        <v>30</v>
      </c>
      <c r="D15" s="20" t="s">
        <v>17</v>
      </c>
      <c r="E15" s="20">
        <f>VLOOKUP(F15,[1]Hulpblad!C$6:D162,2,FALSE)</f>
        <v>2.12</v>
      </c>
      <c r="F15" s="27">
        <v>52</v>
      </c>
      <c r="G15" s="15">
        <f t="shared" si="0"/>
        <v>2.08</v>
      </c>
      <c r="H15" s="16">
        <v>35</v>
      </c>
      <c r="I15" s="16">
        <v>5</v>
      </c>
      <c r="J15" s="16">
        <f t="shared" si="1"/>
        <v>67.307692307692307</v>
      </c>
      <c r="K15" s="10">
        <v>59</v>
      </c>
      <c r="L15" s="10">
        <v>15</v>
      </c>
      <c r="M15" s="16">
        <f t="shared" si="2"/>
        <v>113.46153846153845</v>
      </c>
      <c r="N15" s="16">
        <f t="shared" si="3"/>
        <v>94</v>
      </c>
      <c r="O15" s="15">
        <f t="shared" si="4"/>
        <v>1.88</v>
      </c>
      <c r="P15" s="25">
        <f t="shared" si="5"/>
        <v>90.384615384615373</v>
      </c>
      <c r="Q15" s="18">
        <f t="shared" si="6"/>
        <v>90</v>
      </c>
      <c r="R15" s="19"/>
    </row>
    <row r="16" spans="1:18" x14ac:dyDescent="0.25">
      <c r="A16" s="10">
        <v>15</v>
      </c>
      <c r="B16" s="11">
        <v>45808</v>
      </c>
      <c r="C16" s="24" t="s">
        <v>31</v>
      </c>
      <c r="D16" s="13" t="s">
        <v>17</v>
      </c>
      <c r="E16" s="20">
        <f>VLOOKUP(F16,[1]Hulpblad!C$6:D121,2,FALSE)</f>
        <v>1.85</v>
      </c>
      <c r="F16" s="14">
        <v>47</v>
      </c>
      <c r="G16" s="15">
        <f t="shared" si="0"/>
        <v>1.88</v>
      </c>
      <c r="H16" s="22">
        <v>37</v>
      </c>
      <c r="I16" s="22">
        <v>6</v>
      </c>
      <c r="J16" s="16">
        <f t="shared" si="1"/>
        <v>78.723404255319153</v>
      </c>
      <c r="K16" s="23">
        <v>45</v>
      </c>
      <c r="L16" s="23">
        <v>10</v>
      </c>
      <c r="M16" s="16">
        <f t="shared" si="2"/>
        <v>95.744680851063833</v>
      </c>
      <c r="N16" s="16">
        <f t="shared" si="3"/>
        <v>82</v>
      </c>
      <c r="O16" s="15">
        <f t="shared" si="4"/>
        <v>1.64</v>
      </c>
      <c r="P16" s="25">
        <v>87.234999999999999</v>
      </c>
      <c r="Q16" s="18">
        <f t="shared" si="6"/>
        <v>87</v>
      </c>
      <c r="R16" s="19"/>
    </row>
    <row r="17" spans="1:18" x14ac:dyDescent="0.25">
      <c r="A17" s="10">
        <v>16</v>
      </c>
      <c r="B17" s="11">
        <v>45808</v>
      </c>
      <c r="C17" s="24" t="s">
        <v>32</v>
      </c>
      <c r="D17" s="20" t="s">
        <v>17</v>
      </c>
      <c r="E17" s="20">
        <f>VLOOKUP(F17,[1]Hulpblad!C$6:D199,2,FALSE)</f>
        <v>1.85</v>
      </c>
      <c r="F17" s="14">
        <v>47</v>
      </c>
      <c r="G17" s="15">
        <f t="shared" si="0"/>
        <v>1.88</v>
      </c>
      <c r="H17" s="10">
        <v>37</v>
      </c>
      <c r="I17" s="10">
        <v>7</v>
      </c>
      <c r="J17" s="16">
        <f t="shared" si="1"/>
        <v>78.723404255319153</v>
      </c>
      <c r="K17" s="10">
        <v>45</v>
      </c>
      <c r="L17" s="10">
        <v>7</v>
      </c>
      <c r="M17" s="16">
        <f t="shared" si="2"/>
        <v>95.744680851063833</v>
      </c>
      <c r="N17" s="10">
        <f t="shared" si="3"/>
        <v>82</v>
      </c>
      <c r="O17" s="15">
        <f t="shared" si="4"/>
        <v>1.64</v>
      </c>
      <c r="P17" s="25">
        <f t="shared" ref="P17:P29" si="7">O17/G17*100</f>
        <v>87.2340425531915</v>
      </c>
      <c r="Q17" s="18">
        <f t="shared" si="6"/>
        <v>87</v>
      </c>
      <c r="R17" s="19"/>
    </row>
    <row r="18" spans="1:18" x14ac:dyDescent="0.25">
      <c r="A18" s="10">
        <v>17</v>
      </c>
      <c r="B18" s="11">
        <v>45810</v>
      </c>
      <c r="C18" s="12" t="s">
        <v>33</v>
      </c>
      <c r="D18" s="13" t="s">
        <v>17</v>
      </c>
      <c r="E18" s="20">
        <f>VLOOKUP(F18,[1]Hulpblad!C$6:D172,2,FALSE)</f>
        <v>2.37</v>
      </c>
      <c r="F18" s="14">
        <v>56</v>
      </c>
      <c r="G18" s="15">
        <f t="shared" si="0"/>
        <v>2.2400000000000002</v>
      </c>
      <c r="H18" s="22">
        <v>46</v>
      </c>
      <c r="I18" s="22">
        <v>13</v>
      </c>
      <c r="J18" s="16">
        <f t="shared" si="1"/>
        <v>82.142857142857139</v>
      </c>
      <c r="K18" s="23">
        <v>51</v>
      </c>
      <c r="L18" s="23">
        <v>8</v>
      </c>
      <c r="M18" s="16">
        <f t="shared" si="2"/>
        <v>91.071428571428569</v>
      </c>
      <c r="N18" s="16">
        <f t="shared" si="3"/>
        <v>97</v>
      </c>
      <c r="O18" s="15">
        <f t="shared" si="4"/>
        <v>1.94</v>
      </c>
      <c r="P18" s="25">
        <f t="shared" si="7"/>
        <v>86.607142857142847</v>
      </c>
      <c r="Q18" s="18">
        <f t="shared" si="6"/>
        <v>86</v>
      </c>
      <c r="R18" s="19"/>
    </row>
    <row r="19" spans="1:18" x14ac:dyDescent="0.25">
      <c r="A19" s="10">
        <v>18</v>
      </c>
      <c r="B19" s="11">
        <v>45810</v>
      </c>
      <c r="C19" s="12" t="s">
        <v>34</v>
      </c>
      <c r="D19" s="20" t="s">
        <v>17</v>
      </c>
      <c r="E19" s="20">
        <f>VLOOKUP(F19,[1]Hulpblad!C$6:D99,2,FALSE)</f>
        <v>1.65</v>
      </c>
      <c r="F19" s="14">
        <v>42</v>
      </c>
      <c r="G19" s="15">
        <f t="shared" si="0"/>
        <v>1.68</v>
      </c>
      <c r="H19" s="22">
        <v>40</v>
      </c>
      <c r="I19" s="22">
        <v>10</v>
      </c>
      <c r="J19" s="16">
        <f t="shared" si="1"/>
        <v>95.238095238095227</v>
      </c>
      <c r="K19" s="23">
        <v>31</v>
      </c>
      <c r="L19" s="23">
        <v>4</v>
      </c>
      <c r="M19" s="16">
        <f t="shared" si="2"/>
        <v>73.80952380952381</v>
      </c>
      <c r="N19" s="16">
        <f t="shared" si="3"/>
        <v>71</v>
      </c>
      <c r="O19" s="15">
        <f t="shared" si="4"/>
        <v>1.42</v>
      </c>
      <c r="P19" s="25">
        <f t="shared" si="7"/>
        <v>84.523809523809518</v>
      </c>
      <c r="Q19" s="18">
        <f t="shared" si="6"/>
        <v>84</v>
      </c>
      <c r="R19" s="19"/>
    </row>
    <row r="20" spans="1:18" x14ac:dyDescent="0.25">
      <c r="A20" s="10">
        <v>19</v>
      </c>
      <c r="B20" s="11">
        <v>45810</v>
      </c>
      <c r="C20" s="12" t="s">
        <v>35</v>
      </c>
      <c r="D20" s="13" t="s">
        <v>17</v>
      </c>
      <c r="E20" s="20">
        <f>VLOOKUP(F20,[1]Hulpblad!C$6:D158,2,FALSE)</f>
        <v>1.75</v>
      </c>
      <c r="F20" s="14">
        <v>45</v>
      </c>
      <c r="G20" s="15">
        <f t="shared" si="0"/>
        <v>1.8</v>
      </c>
      <c r="H20" s="22">
        <v>20</v>
      </c>
      <c r="I20" s="22">
        <v>4</v>
      </c>
      <c r="J20" s="16">
        <f t="shared" si="1"/>
        <v>44.444444444444443</v>
      </c>
      <c r="K20" s="23">
        <v>56</v>
      </c>
      <c r="L20" s="23">
        <v>10</v>
      </c>
      <c r="M20" s="16">
        <f t="shared" si="2"/>
        <v>124.44444444444444</v>
      </c>
      <c r="N20" s="16">
        <f t="shared" si="3"/>
        <v>76</v>
      </c>
      <c r="O20" s="15">
        <f t="shared" si="4"/>
        <v>1.52</v>
      </c>
      <c r="P20" s="25">
        <f t="shared" si="7"/>
        <v>84.444444444444443</v>
      </c>
      <c r="Q20" s="18">
        <f t="shared" si="6"/>
        <v>84</v>
      </c>
      <c r="R20" s="19"/>
    </row>
    <row r="21" spans="1:18" x14ac:dyDescent="0.25">
      <c r="A21" s="10">
        <v>20</v>
      </c>
      <c r="B21" s="11">
        <v>45803</v>
      </c>
      <c r="C21" s="12" t="s">
        <v>36</v>
      </c>
      <c r="D21" s="20" t="s">
        <v>17</v>
      </c>
      <c r="E21" s="20">
        <f>VLOOKUP(F21,[1]Hulpblad!C$6:D124,2,FALSE)</f>
        <v>3.37</v>
      </c>
      <c r="F21" s="14">
        <v>72</v>
      </c>
      <c r="G21" s="15">
        <f t="shared" si="0"/>
        <v>2.88</v>
      </c>
      <c r="H21" s="22">
        <v>61</v>
      </c>
      <c r="I21" s="22">
        <v>14</v>
      </c>
      <c r="J21" s="16">
        <f t="shared" si="1"/>
        <v>84.722222222222214</v>
      </c>
      <c r="K21" s="23">
        <v>58</v>
      </c>
      <c r="L21" s="23">
        <v>12</v>
      </c>
      <c r="M21" s="16">
        <f t="shared" si="2"/>
        <v>80.555555555555557</v>
      </c>
      <c r="N21" s="16">
        <f t="shared" si="3"/>
        <v>119</v>
      </c>
      <c r="O21" s="15">
        <f t="shared" si="4"/>
        <v>2.38</v>
      </c>
      <c r="P21" s="25">
        <f t="shared" si="7"/>
        <v>82.638888888888886</v>
      </c>
      <c r="Q21" s="18">
        <f t="shared" si="6"/>
        <v>82</v>
      </c>
      <c r="R21" s="19"/>
    </row>
    <row r="22" spans="1:18" x14ac:dyDescent="0.25">
      <c r="A22" s="10">
        <v>21</v>
      </c>
      <c r="B22" s="11">
        <v>45810</v>
      </c>
      <c r="C22" s="12" t="s">
        <v>37</v>
      </c>
      <c r="D22" s="13" t="s">
        <v>17</v>
      </c>
      <c r="E22" s="20">
        <f>VLOOKUP(F22,[1]Hulpblad!C$6:D63,2,FALSE)</f>
        <v>2.87</v>
      </c>
      <c r="F22" s="14">
        <v>64</v>
      </c>
      <c r="G22" s="15">
        <f t="shared" si="0"/>
        <v>2.56</v>
      </c>
      <c r="H22" s="22">
        <v>62</v>
      </c>
      <c r="I22" s="22">
        <v>9</v>
      </c>
      <c r="J22" s="16">
        <f t="shared" si="1"/>
        <v>96.875</v>
      </c>
      <c r="K22" s="23">
        <v>42</v>
      </c>
      <c r="L22" s="23">
        <v>6</v>
      </c>
      <c r="M22" s="16">
        <f t="shared" si="2"/>
        <v>65.625</v>
      </c>
      <c r="N22" s="16">
        <f t="shared" si="3"/>
        <v>104</v>
      </c>
      <c r="O22" s="15">
        <f t="shared" si="4"/>
        <v>2.08</v>
      </c>
      <c r="P22" s="25">
        <f t="shared" si="7"/>
        <v>81.25</v>
      </c>
      <c r="Q22" s="18">
        <f t="shared" si="6"/>
        <v>81</v>
      </c>
      <c r="R22" s="19"/>
    </row>
    <row r="23" spans="1:18" x14ac:dyDescent="0.25">
      <c r="A23" s="10">
        <v>22</v>
      </c>
      <c r="B23" s="11">
        <v>45810</v>
      </c>
      <c r="C23" s="12" t="s">
        <v>38</v>
      </c>
      <c r="D23" s="20" t="s">
        <v>17</v>
      </c>
      <c r="E23" s="21">
        <v>2.87</v>
      </c>
      <c r="F23" s="14">
        <v>64</v>
      </c>
      <c r="G23" s="15">
        <f t="shared" si="0"/>
        <v>2.56</v>
      </c>
      <c r="H23" s="10">
        <v>61</v>
      </c>
      <c r="I23" s="10">
        <v>8</v>
      </c>
      <c r="J23" s="16">
        <f t="shared" si="1"/>
        <v>95.3125</v>
      </c>
      <c r="K23" s="10">
        <v>38</v>
      </c>
      <c r="L23" s="10">
        <v>8</v>
      </c>
      <c r="M23" s="16">
        <f t="shared" si="2"/>
        <v>59.375</v>
      </c>
      <c r="N23" s="10">
        <f t="shared" si="3"/>
        <v>99</v>
      </c>
      <c r="O23" s="15">
        <f t="shared" si="4"/>
        <v>1.98</v>
      </c>
      <c r="P23" s="25">
        <f t="shared" si="7"/>
        <v>77.34375</v>
      </c>
      <c r="Q23" s="18">
        <f t="shared" si="6"/>
        <v>77</v>
      </c>
      <c r="R23" s="19"/>
    </row>
    <row r="24" spans="1:18" x14ac:dyDescent="0.25">
      <c r="A24" s="10">
        <v>23</v>
      </c>
      <c r="B24" s="11">
        <v>45810</v>
      </c>
      <c r="C24" s="12" t="s">
        <v>39</v>
      </c>
      <c r="D24" s="13" t="s">
        <v>17</v>
      </c>
      <c r="E24" s="20">
        <f>VLOOKUP(F24,[1]Hulpblad!C$6:D65,2,FALSE)</f>
        <v>1.75</v>
      </c>
      <c r="F24" s="14">
        <v>45</v>
      </c>
      <c r="G24" s="15">
        <f t="shared" si="0"/>
        <v>1.8</v>
      </c>
      <c r="H24" s="22">
        <v>29</v>
      </c>
      <c r="I24" s="22">
        <v>5</v>
      </c>
      <c r="J24" s="16">
        <f t="shared" si="1"/>
        <v>64.444444444444443</v>
      </c>
      <c r="K24" s="23">
        <v>37</v>
      </c>
      <c r="L24" s="23">
        <v>8</v>
      </c>
      <c r="M24" s="16">
        <f t="shared" si="2"/>
        <v>82.222222222222214</v>
      </c>
      <c r="N24" s="16">
        <f t="shared" si="3"/>
        <v>66</v>
      </c>
      <c r="O24" s="15">
        <f t="shared" si="4"/>
        <v>1.32</v>
      </c>
      <c r="P24" s="25">
        <f t="shared" si="7"/>
        <v>73.333333333333343</v>
      </c>
      <c r="Q24" s="18">
        <f t="shared" si="6"/>
        <v>73</v>
      </c>
      <c r="R24" s="19"/>
    </row>
    <row r="25" spans="1:18" x14ac:dyDescent="0.25">
      <c r="A25" s="10">
        <v>24</v>
      </c>
      <c r="B25" s="11">
        <v>45810</v>
      </c>
      <c r="C25" s="12" t="s">
        <v>40</v>
      </c>
      <c r="D25" s="20" t="s">
        <v>17</v>
      </c>
      <c r="E25" s="20">
        <f>VLOOKUP(F25,[1]Hulpblad!C$6:D114,2,FALSE)</f>
        <v>1.65</v>
      </c>
      <c r="F25" s="14">
        <v>42</v>
      </c>
      <c r="G25" s="15">
        <f t="shared" si="0"/>
        <v>1.68</v>
      </c>
      <c r="H25" s="16">
        <v>33</v>
      </c>
      <c r="I25" s="16">
        <v>8</v>
      </c>
      <c r="J25" s="16">
        <f t="shared" si="1"/>
        <v>78.571428571428569</v>
      </c>
      <c r="K25" s="10">
        <v>26</v>
      </c>
      <c r="L25" s="10">
        <v>10</v>
      </c>
      <c r="M25" s="16">
        <f t="shared" si="2"/>
        <v>61.904761904761905</v>
      </c>
      <c r="N25" s="16">
        <f t="shared" si="3"/>
        <v>59</v>
      </c>
      <c r="O25" s="15">
        <f t="shared" si="4"/>
        <v>1.18</v>
      </c>
      <c r="P25" s="25">
        <f t="shared" si="7"/>
        <v>70.238095238095227</v>
      </c>
      <c r="Q25" s="18">
        <f t="shared" si="6"/>
        <v>70</v>
      </c>
      <c r="R25" s="19"/>
    </row>
    <row r="26" spans="1:18" x14ac:dyDescent="0.25">
      <c r="A26" s="10">
        <v>25</v>
      </c>
      <c r="B26" s="11">
        <v>45810</v>
      </c>
      <c r="C26" s="24" t="s">
        <v>41</v>
      </c>
      <c r="D26" s="13" t="s">
        <v>17</v>
      </c>
      <c r="E26" s="20">
        <f>VLOOKUP(F26,[1]Hulpblad!C$6:D120,2,FALSE)</f>
        <v>1.95</v>
      </c>
      <c r="F26" s="14">
        <v>50</v>
      </c>
      <c r="G26" s="15">
        <f t="shared" si="0"/>
        <v>2</v>
      </c>
      <c r="H26" s="22">
        <v>37</v>
      </c>
      <c r="I26" s="22">
        <v>5</v>
      </c>
      <c r="J26" s="16">
        <f t="shared" si="1"/>
        <v>74</v>
      </c>
      <c r="K26" s="23">
        <v>30</v>
      </c>
      <c r="L26" s="23">
        <v>7</v>
      </c>
      <c r="M26" s="16">
        <f t="shared" si="2"/>
        <v>60</v>
      </c>
      <c r="N26" s="16">
        <f t="shared" si="3"/>
        <v>67</v>
      </c>
      <c r="O26" s="15">
        <f t="shared" si="4"/>
        <v>1.34</v>
      </c>
      <c r="P26" s="25">
        <f t="shared" si="7"/>
        <v>67</v>
      </c>
      <c r="Q26" s="18">
        <f t="shared" si="6"/>
        <v>67</v>
      </c>
      <c r="R26" s="19"/>
    </row>
    <row r="27" spans="1:18" x14ac:dyDescent="0.25">
      <c r="A27" s="10">
        <v>26</v>
      </c>
      <c r="B27" s="11">
        <v>45808</v>
      </c>
      <c r="C27" s="24" t="s">
        <v>42</v>
      </c>
      <c r="D27" s="20" t="s">
        <v>17</v>
      </c>
      <c r="E27" s="20">
        <f>VLOOKUP(F27,[1]Hulpblad!C$6:D164,2,FALSE)</f>
        <v>1.85</v>
      </c>
      <c r="F27" s="14">
        <v>47</v>
      </c>
      <c r="G27" s="15">
        <f t="shared" si="0"/>
        <v>1.88</v>
      </c>
      <c r="H27" s="22">
        <v>32</v>
      </c>
      <c r="I27" s="22">
        <v>6</v>
      </c>
      <c r="J27" s="16">
        <f t="shared" si="1"/>
        <v>68.085106382978722</v>
      </c>
      <c r="K27" s="23">
        <v>29</v>
      </c>
      <c r="L27" s="23">
        <v>4</v>
      </c>
      <c r="M27" s="16">
        <f t="shared" si="2"/>
        <v>61.702127659574465</v>
      </c>
      <c r="N27" s="16">
        <f t="shared" si="3"/>
        <v>61</v>
      </c>
      <c r="O27" s="15">
        <f t="shared" si="4"/>
        <v>1.22</v>
      </c>
      <c r="P27" s="25">
        <f t="shared" si="7"/>
        <v>64.893617021276597</v>
      </c>
      <c r="Q27" s="18">
        <f t="shared" si="6"/>
        <v>64</v>
      </c>
      <c r="R27" s="19"/>
    </row>
    <row r="28" spans="1:18" x14ac:dyDescent="0.25">
      <c r="A28" s="10">
        <v>27</v>
      </c>
      <c r="B28" s="11">
        <v>45810</v>
      </c>
      <c r="C28" s="24" t="s">
        <v>43</v>
      </c>
      <c r="D28" s="13" t="s">
        <v>17</v>
      </c>
      <c r="E28" s="20">
        <f>VLOOKUP(F28,[1]Hulpblad!C$6:D191,2,FALSE)</f>
        <v>2.37</v>
      </c>
      <c r="F28" s="14">
        <v>56</v>
      </c>
      <c r="G28" s="15">
        <f t="shared" si="0"/>
        <v>2.2400000000000002</v>
      </c>
      <c r="H28" s="16">
        <v>26</v>
      </c>
      <c r="I28" s="16">
        <v>3</v>
      </c>
      <c r="J28" s="16">
        <f t="shared" si="1"/>
        <v>46.428571428571431</v>
      </c>
      <c r="K28" s="10">
        <v>46</v>
      </c>
      <c r="L28" s="10">
        <v>8</v>
      </c>
      <c r="M28" s="16">
        <f t="shared" si="2"/>
        <v>82.142857142857139</v>
      </c>
      <c r="N28" s="16">
        <f t="shared" si="3"/>
        <v>72</v>
      </c>
      <c r="O28" s="15">
        <f t="shared" si="4"/>
        <v>1.44</v>
      </c>
      <c r="P28" s="25">
        <f t="shared" si="7"/>
        <v>64.285714285714278</v>
      </c>
      <c r="Q28" s="18">
        <f t="shared" si="6"/>
        <v>64</v>
      </c>
      <c r="R28" s="19"/>
    </row>
    <row r="29" spans="1:18" x14ac:dyDescent="0.25">
      <c r="A29" s="10">
        <v>28</v>
      </c>
      <c r="B29" s="11">
        <v>45803</v>
      </c>
      <c r="C29" s="24" t="s">
        <v>44</v>
      </c>
      <c r="D29" s="13" t="s">
        <v>17</v>
      </c>
      <c r="E29" s="20">
        <f>VLOOKUP(F29,[1]Hulpblad!C$6:D57,2,FALSE)</f>
        <v>1.75</v>
      </c>
      <c r="F29" s="14">
        <v>45</v>
      </c>
      <c r="G29" s="15">
        <f t="shared" si="0"/>
        <v>1.8</v>
      </c>
      <c r="H29" s="16">
        <v>24</v>
      </c>
      <c r="I29" s="16">
        <v>6</v>
      </c>
      <c r="J29" s="16">
        <f t="shared" si="1"/>
        <v>53.333333333333336</v>
      </c>
      <c r="K29" s="10">
        <v>30</v>
      </c>
      <c r="L29" s="10">
        <v>9</v>
      </c>
      <c r="M29" s="16">
        <f t="shared" si="2"/>
        <v>66.666666666666657</v>
      </c>
      <c r="N29" s="16">
        <f t="shared" si="3"/>
        <v>54</v>
      </c>
      <c r="O29" s="15">
        <f t="shared" si="4"/>
        <v>1.08</v>
      </c>
      <c r="P29" s="25">
        <f t="shared" si="7"/>
        <v>60</v>
      </c>
      <c r="Q29" s="18">
        <f t="shared" si="6"/>
        <v>60</v>
      </c>
      <c r="R29" s="19"/>
    </row>
  </sheetData>
  <conditionalFormatting sqref="P1:Q1 P3:Q29">
    <cfRule type="cellIs" dxfId="1" priority="1" stopIfTrue="1" operator="lessThan">
      <formula>79.5</formula>
    </cfRule>
  </conditionalFormatting>
  <conditionalFormatting sqref="P1:Q1 P3:Q29"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scale="8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2025-06-03T07:18:05Z</dcterms:created>
  <dcterms:modified xsi:type="dcterms:W3CDTF">2025-06-03T07:19:55Z</dcterms:modified>
</cp:coreProperties>
</file>