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Harmonie Winschoten/Libre/"/>
    </mc:Choice>
  </mc:AlternateContent>
  <xr:revisionPtr revIDLastSave="0" documentId="14_{F9FEC182-D24D-4A8B-BFD2-C7A47509F3F3}" xr6:coauthVersionLast="47" xr6:coauthVersionMax="47" xr10:uidLastSave="{00000000-0000-0000-0000-000000000000}"/>
  <bookViews>
    <workbookView xWindow="-108" yWindow="-108" windowWidth="23256" windowHeight="12456" xr2:uid="{151FA29A-C0EE-464F-9515-201DE3DBA37A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8" i="1" l="1"/>
  <c r="O48" i="1" s="1"/>
  <c r="M48" i="1"/>
  <c r="J48" i="1"/>
  <c r="G48" i="1"/>
  <c r="E48" i="1"/>
  <c r="N47" i="1"/>
  <c r="O47" i="1" s="1"/>
  <c r="M47" i="1"/>
  <c r="J47" i="1"/>
  <c r="G47" i="1"/>
  <c r="E47" i="1"/>
  <c r="N46" i="1"/>
  <c r="O46" i="1" s="1"/>
  <c r="P46" i="1" s="1"/>
  <c r="Q46" i="1" s="1"/>
  <c r="M46" i="1"/>
  <c r="J46" i="1"/>
  <c r="G46" i="1"/>
  <c r="E46" i="1"/>
  <c r="N45" i="1"/>
  <c r="O45" i="1" s="1"/>
  <c r="M45" i="1"/>
  <c r="J45" i="1"/>
  <c r="G45" i="1"/>
  <c r="E45" i="1"/>
  <c r="N44" i="1"/>
  <c r="O44" i="1" s="1"/>
  <c r="M44" i="1"/>
  <c r="J44" i="1"/>
  <c r="G44" i="1"/>
  <c r="E44" i="1"/>
  <c r="N43" i="1"/>
  <c r="O43" i="1" s="1"/>
  <c r="M43" i="1"/>
  <c r="J43" i="1"/>
  <c r="G43" i="1"/>
  <c r="E43" i="1"/>
  <c r="N42" i="1"/>
  <c r="O42" i="1" s="1"/>
  <c r="M42" i="1"/>
  <c r="J42" i="1"/>
  <c r="G42" i="1"/>
  <c r="E42" i="1"/>
  <c r="N41" i="1"/>
  <c r="O41" i="1" s="1"/>
  <c r="M41" i="1"/>
  <c r="J41" i="1"/>
  <c r="G41" i="1"/>
  <c r="E41" i="1"/>
  <c r="N40" i="1"/>
  <c r="O40" i="1" s="1"/>
  <c r="M40" i="1"/>
  <c r="J40" i="1"/>
  <c r="G40" i="1"/>
  <c r="E40" i="1"/>
  <c r="N39" i="1"/>
  <c r="O39" i="1" s="1"/>
  <c r="P39" i="1" s="1"/>
  <c r="Q39" i="1" s="1"/>
  <c r="M39" i="1"/>
  <c r="J39" i="1"/>
  <c r="G39" i="1"/>
  <c r="E39" i="1"/>
  <c r="N38" i="1"/>
  <c r="O38" i="1" s="1"/>
  <c r="M38" i="1"/>
  <c r="J38" i="1"/>
  <c r="G38" i="1"/>
  <c r="E38" i="1"/>
  <c r="N37" i="1"/>
  <c r="O37" i="1" s="1"/>
  <c r="M37" i="1"/>
  <c r="J37" i="1"/>
  <c r="G37" i="1"/>
  <c r="E37" i="1"/>
  <c r="N36" i="1"/>
  <c r="O36" i="1" s="1"/>
  <c r="M36" i="1"/>
  <c r="J36" i="1"/>
  <c r="G36" i="1"/>
  <c r="E36" i="1"/>
  <c r="N35" i="1"/>
  <c r="O35" i="1" s="1"/>
  <c r="M35" i="1"/>
  <c r="J35" i="1"/>
  <c r="G35" i="1"/>
  <c r="E35" i="1"/>
  <c r="N34" i="1"/>
  <c r="O34" i="1" s="1"/>
  <c r="M34" i="1"/>
  <c r="J34" i="1"/>
  <c r="G34" i="1"/>
  <c r="E34" i="1"/>
  <c r="N33" i="1"/>
  <c r="O33" i="1" s="1"/>
  <c r="M33" i="1"/>
  <c r="J33" i="1"/>
  <c r="G33" i="1"/>
  <c r="E33" i="1"/>
  <c r="N32" i="1"/>
  <c r="O32" i="1" s="1"/>
  <c r="M32" i="1"/>
  <c r="J32" i="1"/>
  <c r="G32" i="1"/>
  <c r="E32" i="1"/>
  <c r="N31" i="1"/>
  <c r="O31" i="1" s="1"/>
  <c r="M31" i="1"/>
  <c r="J31" i="1"/>
  <c r="G31" i="1"/>
  <c r="E31" i="1"/>
  <c r="N30" i="1"/>
  <c r="O30" i="1" s="1"/>
  <c r="M30" i="1"/>
  <c r="J30" i="1"/>
  <c r="G30" i="1"/>
  <c r="E30" i="1"/>
  <c r="N29" i="1"/>
  <c r="O29" i="1" s="1"/>
  <c r="M29" i="1"/>
  <c r="J29" i="1"/>
  <c r="G29" i="1"/>
  <c r="E29" i="1"/>
  <c r="N28" i="1"/>
  <c r="O28" i="1" s="1"/>
  <c r="M28" i="1"/>
  <c r="J28" i="1"/>
  <c r="G28" i="1"/>
  <c r="E28" i="1"/>
  <c r="N27" i="1"/>
  <c r="O27" i="1" s="1"/>
  <c r="P27" i="1" s="1"/>
  <c r="Q27" i="1" s="1"/>
  <c r="M27" i="1"/>
  <c r="J27" i="1"/>
  <c r="G27" i="1"/>
  <c r="E27" i="1"/>
  <c r="N26" i="1"/>
  <c r="O26" i="1" s="1"/>
  <c r="M26" i="1"/>
  <c r="J26" i="1"/>
  <c r="G26" i="1"/>
  <c r="E26" i="1"/>
  <c r="N25" i="1"/>
  <c r="O25" i="1" s="1"/>
  <c r="M25" i="1"/>
  <c r="J25" i="1"/>
  <c r="G25" i="1"/>
  <c r="E25" i="1"/>
  <c r="N24" i="1"/>
  <c r="O24" i="1" s="1"/>
  <c r="M24" i="1"/>
  <c r="J24" i="1"/>
  <c r="G24" i="1"/>
  <c r="E24" i="1"/>
  <c r="N23" i="1"/>
  <c r="O23" i="1" s="1"/>
  <c r="M23" i="1"/>
  <c r="J23" i="1"/>
  <c r="G23" i="1"/>
  <c r="E23" i="1"/>
  <c r="N22" i="1"/>
  <c r="O22" i="1" s="1"/>
  <c r="M22" i="1"/>
  <c r="J22" i="1"/>
  <c r="G22" i="1"/>
  <c r="E22" i="1"/>
  <c r="N21" i="1"/>
  <c r="O21" i="1" s="1"/>
  <c r="M21" i="1"/>
  <c r="J21" i="1"/>
  <c r="G21" i="1"/>
  <c r="E21" i="1"/>
  <c r="N20" i="1"/>
  <c r="O20" i="1" s="1"/>
  <c r="M20" i="1"/>
  <c r="J20" i="1"/>
  <c r="G20" i="1"/>
  <c r="E20" i="1"/>
  <c r="N19" i="1"/>
  <c r="O19" i="1" s="1"/>
  <c r="M19" i="1"/>
  <c r="J19" i="1"/>
  <c r="G19" i="1"/>
  <c r="E19" i="1"/>
  <c r="N18" i="1"/>
  <c r="O18" i="1" s="1"/>
  <c r="M18" i="1"/>
  <c r="J18" i="1"/>
  <c r="G18" i="1"/>
  <c r="E18" i="1"/>
  <c r="N17" i="1"/>
  <c r="O17" i="1" s="1"/>
  <c r="M17" i="1"/>
  <c r="J17" i="1"/>
  <c r="G17" i="1"/>
  <c r="E17" i="1"/>
  <c r="N16" i="1"/>
  <c r="O16" i="1" s="1"/>
  <c r="M16" i="1"/>
  <c r="J16" i="1"/>
  <c r="G16" i="1"/>
  <c r="E16" i="1"/>
  <c r="N15" i="1"/>
  <c r="O15" i="1" s="1"/>
  <c r="M15" i="1"/>
  <c r="J15" i="1"/>
  <c r="G15" i="1"/>
  <c r="E15" i="1"/>
  <c r="N14" i="1"/>
  <c r="O14" i="1" s="1"/>
  <c r="M14" i="1"/>
  <c r="J14" i="1"/>
  <c r="G14" i="1"/>
  <c r="E14" i="1"/>
  <c r="N13" i="1"/>
  <c r="O13" i="1" s="1"/>
  <c r="M13" i="1"/>
  <c r="J13" i="1"/>
  <c r="G13" i="1"/>
  <c r="E13" i="1"/>
  <c r="N12" i="1"/>
  <c r="O12" i="1" s="1"/>
  <c r="M12" i="1"/>
  <c r="J12" i="1"/>
  <c r="G12" i="1"/>
  <c r="E12" i="1"/>
  <c r="N11" i="1"/>
  <c r="O11" i="1" s="1"/>
  <c r="M11" i="1"/>
  <c r="J11" i="1"/>
  <c r="G11" i="1"/>
  <c r="E11" i="1"/>
  <c r="N10" i="1"/>
  <c r="O10" i="1" s="1"/>
  <c r="M10" i="1"/>
  <c r="J10" i="1"/>
  <c r="G10" i="1"/>
  <c r="E10" i="1"/>
  <c r="N9" i="1"/>
  <c r="O9" i="1" s="1"/>
  <c r="M9" i="1"/>
  <c r="J9" i="1"/>
  <c r="G9" i="1"/>
  <c r="E9" i="1"/>
  <c r="N8" i="1"/>
  <c r="O8" i="1" s="1"/>
  <c r="M8" i="1"/>
  <c r="J8" i="1"/>
  <c r="G8" i="1"/>
  <c r="E8" i="1"/>
  <c r="N7" i="1"/>
  <c r="O7" i="1" s="1"/>
  <c r="M7" i="1"/>
  <c r="J7" i="1"/>
  <c r="G7" i="1"/>
  <c r="E7" i="1"/>
  <c r="N6" i="1"/>
  <c r="O6" i="1" s="1"/>
  <c r="M6" i="1"/>
  <c r="J6" i="1"/>
  <c r="G6" i="1"/>
  <c r="E6" i="1"/>
  <c r="N5" i="1"/>
  <c r="O5" i="1" s="1"/>
  <c r="M5" i="1"/>
  <c r="J5" i="1"/>
  <c r="G5" i="1"/>
  <c r="E5" i="1"/>
  <c r="N4" i="1"/>
  <c r="O4" i="1" s="1"/>
  <c r="M4" i="1"/>
  <c r="J4" i="1"/>
  <c r="G4" i="1"/>
  <c r="E4" i="1"/>
  <c r="N3" i="1"/>
  <c r="O3" i="1" s="1"/>
  <c r="M3" i="1"/>
  <c r="J3" i="1"/>
  <c r="G3" i="1"/>
  <c r="E3" i="1"/>
  <c r="N2" i="1"/>
  <c r="O2" i="1" s="1"/>
  <c r="M2" i="1"/>
  <c r="J2" i="1"/>
  <c r="G2" i="1"/>
  <c r="E2" i="1"/>
  <c r="P20" i="1" l="1"/>
  <c r="Q20" i="1" s="1"/>
  <c r="P32" i="1"/>
  <c r="Q32" i="1" s="1"/>
  <c r="P4" i="1"/>
  <c r="Q4" i="1" s="1"/>
  <c r="P9" i="1"/>
  <c r="Q9" i="1" s="1"/>
  <c r="P21" i="1"/>
  <c r="Q21" i="1" s="1"/>
  <c r="P45" i="1"/>
  <c r="Q45" i="1" s="1"/>
  <c r="P37" i="1"/>
  <c r="Q37" i="1" s="1"/>
  <c r="P16" i="1"/>
  <c r="Q16" i="1" s="1"/>
  <c r="P2" i="1"/>
  <c r="Q2" i="1" s="1"/>
  <c r="P14" i="1"/>
  <c r="Q14" i="1" s="1"/>
  <c r="P26" i="1"/>
  <c r="Q26" i="1" s="1"/>
  <c r="P19" i="1"/>
  <c r="Q19" i="1" s="1"/>
  <c r="P41" i="1"/>
  <c r="Q41" i="1" s="1"/>
  <c r="P7" i="1"/>
  <c r="Q7" i="1" s="1"/>
  <c r="P6" i="1"/>
  <c r="Q6" i="1" s="1"/>
  <c r="P18" i="1"/>
  <c r="Q18" i="1" s="1"/>
  <c r="P30" i="1"/>
  <c r="Q30" i="1" s="1"/>
  <c r="P11" i="1"/>
  <c r="Q11" i="1" s="1"/>
  <c r="P23" i="1"/>
  <c r="Q23" i="1" s="1"/>
  <c r="P35" i="1"/>
  <c r="Q35" i="1" s="1"/>
  <c r="P28" i="1"/>
  <c r="Q28" i="1" s="1"/>
  <c r="P31" i="1"/>
  <c r="Q31" i="1" s="1"/>
  <c r="P36" i="1"/>
  <c r="Q36" i="1" s="1"/>
  <c r="P48" i="1"/>
  <c r="Q48" i="1" s="1"/>
  <c r="P17" i="1"/>
  <c r="Q17" i="1" s="1"/>
  <c r="P29" i="1"/>
  <c r="Q29" i="1" s="1"/>
  <c r="P5" i="1"/>
  <c r="Q5" i="1" s="1"/>
  <c r="P22" i="1"/>
  <c r="Q22" i="1" s="1"/>
  <c r="P34" i="1"/>
  <c r="Q34" i="1" s="1"/>
  <c r="P10" i="1"/>
  <c r="Q10" i="1" s="1"/>
  <c r="P3" i="1"/>
  <c r="Q3" i="1" s="1"/>
  <c r="P15" i="1"/>
  <c r="Q15" i="1" s="1"/>
  <c r="P8" i="1"/>
  <c r="Q8" i="1" s="1"/>
  <c r="P44" i="1"/>
  <c r="Q44" i="1" s="1"/>
  <c r="P13" i="1"/>
  <c r="Q13" i="1" s="1"/>
  <c r="P25" i="1"/>
  <c r="Q25" i="1" s="1"/>
  <c r="P12" i="1"/>
  <c r="Q12" i="1" s="1"/>
  <c r="P42" i="1"/>
  <c r="Q42" i="1" s="1"/>
  <c r="P47" i="1"/>
  <c r="Q47" i="1" s="1"/>
  <c r="P40" i="1"/>
  <c r="Q40" i="1" s="1"/>
  <c r="P33" i="1"/>
  <c r="Q33" i="1" s="1"/>
  <c r="P38" i="1"/>
  <c r="Q38" i="1" s="1"/>
  <c r="P43" i="1"/>
  <c r="Q43" i="1" s="1"/>
  <c r="P24" i="1"/>
  <c r="Q24" i="1" s="1"/>
</calcChain>
</file>

<file path=xl/sharedStrings.xml><?xml version="1.0" encoding="utf-8"?>
<sst xmlns="http://schemas.openxmlformats.org/spreadsheetml/2006/main" count="112" uniqueCount="66">
  <si>
    <t>Datum</t>
  </si>
  <si>
    <t>GROEP A</t>
  </si>
  <si>
    <t>Moyenne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</si>
  <si>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</si>
  <si>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</si>
  <si>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</si>
  <si>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</si>
  <si>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</si>
  <si>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</si>
  <si>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</si>
  <si>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</si>
  <si>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</si>
  <si>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</si>
  <si>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</si>
  <si>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</si>
  <si>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</si>
  <si>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Jan Sietsma</t>
  </si>
  <si>
    <t>A</t>
  </si>
  <si>
    <t>Albert Koehoorn</t>
  </si>
  <si>
    <t>Johnny Geertsma</t>
  </si>
  <si>
    <t>Siep Mellema</t>
  </si>
  <si>
    <t>Koos Blaauw (Neef)</t>
  </si>
  <si>
    <t>Henk Mattheyssen</t>
  </si>
  <si>
    <t>GF</t>
  </si>
  <si>
    <t>Bernard Bos</t>
  </si>
  <si>
    <t>Mehmet Apaydin</t>
  </si>
  <si>
    <t>Henk Bos</t>
  </si>
  <si>
    <t>Geiko Reder</t>
  </si>
  <si>
    <t>Derk Jan v. d. Laan</t>
  </si>
  <si>
    <t>Roel Stel</t>
  </si>
  <si>
    <t>Wolter Eling</t>
  </si>
  <si>
    <t>Bas Viel</t>
  </si>
  <si>
    <t>Eefke Rops</t>
  </si>
  <si>
    <t>Harrie Lulofs</t>
  </si>
  <si>
    <t>Tom Been</t>
  </si>
  <si>
    <t>Peter Sterenborg</t>
  </si>
  <si>
    <t>Ronald Elings</t>
  </si>
  <si>
    <t>Roy Ziesling</t>
  </si>
  <si>
    <t>Ronnie Berg</t>
  </si>
  <si>
    <t>Stienus Sluiter</t>
  </si>
  <si>
    <t>Willie Siemens</t>
  </si>
  <si>
    <t>Sietzo Boerema</t>
  </si>
  <si>
    <t>Roelof Eefting</t>
  </si>
  <si>
    <t>Henk Hofman</t>
  </si>
  <si>
    <t>Alex Watermulder</t>
  </si>
  <si>
    <t>Andries van der Veen</t>
  </si>
  <si>
    <t>Jan  Stegmeijer</t>
  </si>
  <si>
    <t>Roelie Dorenbos</t>
  </si>
  <si>
    <t>Ron Eissen</t>
  </si>
  <si>
    <t>Kasper Sturre</t>
  </si>
  <si>
    <t>Lucas Bronsema</t>
  </si>
  <si>
    <t>Cees Doornbos</t>
  </si>
  <si>
    <t>Geert Grevink</t>
  </si>
  <si>
    <t>Richard Kant</t>
  </si>
  <si>
    <t>Jos Bouwmeester</t>
  </si>
  <si>
    <t>Fokko Nieland</t>
  </si>
  <si>
    <t>Hendrik Sloot</t>
  </si>
  <si>
    <t>Eppo Loer</t>
  </si>
  <si>
    <t xml:space="preserve">Jan Boltjes </t>
  </si>
  <si>
    <t>Rick Tuin</t>
  </si>
  <si>
    <t>Piet Bouwman</t>
  </si>
  <si>
    <t>Jan Hadderingh</t>
  </si>
  <si>
    <t>Jan Poot</t>
  </si>
  <si>
    <t>Martien Backer</t>
  </si>
  <si>
    <t>Hendrik Freije</t>
  </si>
  <si>
    <t xml:space="preserve">nieuw te maken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</si>
</sst>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mm;@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9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rgb="FF99CC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Border="0" applyProtection="0"/>
  </cellStyleXfs>
  <cellXfs count="45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textRotation="90"/>
    </xf>
    <xf numFmtId="0" fontId="2" fillId="3" borderId="1" xfId="0" applyFont="1" applyFill="1" applyBorder="1" applyAlignment="1" applyProtection="1">
      <alignment horizontal="center" textRotation="90"/>
      <protection locked="0"/>
    </xf>
    <xf numFmtId="0" fontId="2" fillId="0" borderId="1" xfId="0" applyFont="1" applyBorder="1" applyAlignment="1" applyProtection="1">
      <alignment horizontal="center" textRotation="90"/>
      <protection locked="0"/>
    </xf>
    <xf numFmtId="0" fontId="2" fillId="0" borderId="1" xfId="0" applyFont="1" applyBorder="1" applyAlignment="1">
      <alignment horizontal="center" textRotation="90"/>
    </xf>
    <xf numFmtId="2" fontId="2" fillId="0" borderId="1" xfId="0" applyNumberFormat="1" applyFont="1" applyBorder="1" applyAlignment="1">
      <alignment horizontal="right" textRotation="90"/>
    </xf>
    <xf numFmtId="164" fontId="2" fillId="0" borderId="2" xfId="0" applyNumberFormat="1" applyFont="1" applyBorder="1" applyAlignment="1">
      <alignment horizontal="center" textRotation="90"/>
    </xf>
    <xf numFmtId="0" fontId="5" fillId="0" borderId="3" xfId="0" applyFont="1" applyBorder="1" applyAlignment="1">
      <alignment textRotation="90"/>
    </xf>
    <xf numFmtId="0" fontId="2" fillId="0" borderId="3" xfId="0" applyFont="1" applyBorder="1" applyAlignment="1" applyProtection="1">
      <alignment horizontal="center" textRotation="90"/>
      <protection locked="0"/>
    </xf>
    <xf numFmtId="0" fontId="6" fillId="0" borderId="1" xfId="0" applyFont="1" applyBorder="1" applyAlignment="1">
      <alignment horizontal="center"/>
    </xf>
    <xf numFmtId="165" fontId="7" fillId="0" borderId="4" xfId="0" applyNumberFormat="1" applyFont="1" applyBorder="1" applyAlignment="1" applyProtection="1">
      <alignment horizontal="center"/>
      <protection locked="0"/>
    </xf>
    <xf numFmtId="0" fontId="7" fillId="2" borderId="3" xfId="0" applyFont="1" applyFill="1" applyBorder="1" applyProtection="1">
      <protection locked="0"/>
    </xf>
    <xf numFmtId="2" fontId="7" fillId="0" borderId="5" xfId="1" applyNumberFormat="1" applyFont="1" applyBorder="1" applyAlignment="1" applyProtection="1">
      <alignment horizontal="center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 applyProtection="1">
      <alignment horizontal="center"/>
      <protection locked="0"/>
    </xf>
    <xf numFmtId="2" fontId="6" fillId="0" borderId="1" xfId="1" applyNumberFormat="1" applyFont="1" applyBorder="1" applyAlignment="1" applyProtection="1">
      <alignment horizontal="center"/>
    </xf>
    <xf numFmtId="1" fontId="9" fillId="0" borderId="1" xfId="0" applyNumberFormat="1" applyFont="1" applyBorder="1" applyAlignment="1" applyProtection="1">
      <alignment horizontal="center"/>
      <protection locked="0"/>
    </xf>
    <xf numFmtId="1" fontId="10" fillId="0" borderId="1" xfId="0" applyNumberFormat="1" applyFont="1" applyBorder="1" applyAlignment="1" applyProtection="1">
      <alignment horizontal="center"/>
      <protection locked="0"/>
    </xf>
    <xf numFmtId="1" fontId="6" fillId="0" borderId="1" xfId="0" applyNumberFormat="1" applyFont="1" applyBorder="1" applyAlignment="1">
      <alignment horizontal="center"/>
    </xf>
    <xf numFmtId="0" fontId="10" fillId="0" borderId="1" xfId="0" applyFont="1" applyBorder="1" applyAlignment="1" applyProtection="1">
      <alignment horizontal="center"/>
      <protection locked="0"/>
    </xf>
    <xf numFmtId="2" fontId="6" fillId="0" borderId="1" xfId="0" applyNumberFormat="1" applyFont="1" applyBorder="1" applyAlignment="1">
      <alignment horizontal="right"/>
    </xf>
    <xf numFmtId="164" fontId="6" fillId="0" borderId="2" xfId="0" applyNumberFormat="1" applyFont="1" applyBorder="1"/>
    <xf numFmtId="1" fontId="6" fillId="0" borderId="3" xfId="0" applyNumberFormat="1" applyFont="1" applyBorder="1"/>
    <xf numFmtId="0" fontId="1" fillId="0" borderId="3" xfId="0" applyFont="1" applyBorder="1" applyProtection="1">
      <protection locked="0"/>
    </xf>
    <xf numFmtId="2" fontId="7" fillId="0" borderId="3" xfId="1" applyNumberFormat="1" applyFont="1" applyBorder="1" applyAlignment="1" applyProtection="1">
      <alignment horizontal="center"/>
    </xf>
    <xf numFmtId="0" fontId="7" fillId="0" borderId="3" xfId="0" applyFont="1" applyBorder="1" applyAlignment="1" applyProtection="1">
      <alignment horizontal="center"/>
      <protection locked="0"/>
    </xf>
    <xf numFmtId="164" fontId="6" fillId="0" borderId="1" xfId="0" applyNumberFormat="1" applyFont="1" applyBorder="1"/>
    <xf numFmtId="1" fontId="6" fillId="0" borderId="1" xfId="0" applyNumberFormat="1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1" fontId="7" fillId="0" borderId="3" xfId="0" applyNumberFormat="1" applyFont="1" applyBorder="1" applyAlignment="1" applyProtection="1">
      <alignment horizontal="center"/>
      <protection locked="0"/>
    </xf>
    <xf numFmtId="0" fontId="7" fillId="2" borderId="3" xfId="1" applyFont="1" applyFill="1" applyBorder="1" applyProtection="1">
      <protection locked="0"/>
    </xf>
    <xf numFmtId="0" fontId="7" fillId="0" borderId="3" xfId="1" applyFont="1" applyBorder="1" applyAlignment="1" applyProtection="1">
      <alignment horizontal="center"/>
      <protection locked="0"/>
    </xf>
    <xf numFmtId="0" fontId="6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1" fontId="9" fillId="0" borderId="3" xfId="0" applyNumberFormat="1" applyFont="1" applyBorder="1" applyAlignment="1" applyProtection="1">
      <alignment horizontal="center"/>
      <protection locked="0"/>
    </xf>
    <xf numFmtId="1" fontId="10" fillId="0" borderId="3" xfId="0" applyNumberFormat="1" applyFont="1" applyBorder="1" applyAlignment="1" applyProtection="1">
      <alignment horizontal="center"/>
      <protection locked="0"/>
    </xf>
    <xf numFmtId="0" fontId="10" fillId="0" borderId="3" xfId="0" applyFont="1" applyBorder="1" applyAlignment="1" applyProtection="1">
      <alignment horizontal="center"/>
      <protection locked="0"/>
    </xf>
    <xf numFmtId="1" fontId="6" fillId="0" borderId="3" xfId="0" applyNumberFormat="1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0" fillId="0" borderId="6" xfId="0" applyBorder="1"/>
    <xf numFmtId="0" fontId="0" fillId="0" borderId="5" xfId="0" applyBorder="1"/>
  </cellXfs>
  <cellStyles count="2">
    <cellStyle name="Standaard" xfId="0" builtinId="0"/>
    <cellStyle name="Standaard 2" xfId="1" xr:uid="{19A76737-307C-4A31-A03C-D74EFDE8A7A8}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Harmonie%20Winschoten/Libre/eindstand%20voorronde%20Libre%20Winschoten.xlsm" TargetMode="External"/><Relationship Id="rId1" Type="http://schemas.openxmlformats.org/officeDocument/2006/relationships/externalLinkPath" Target="eindstand%20voorronde%20Libre%20Winschot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B"/>
      <sheetName val="Hulpblad"/>
      <sheetName val="Groep A"/>
    </sheetNames>
    <sheetDataSet>
      <sheetData sheetId="0"/>
      <sheetData sheetId="1">
        <row r="6">
          <cell r="C6">
            <v>12</v>
          </cell>
          <cell r="D6">
            <v>0.27</v>
          </cell>
        </row>
        <row r="7">
          <cell r="C7">
            <v>14</v>
          </cell>
          <cell r="D7">
            <v>0.32</v>
          </cell>
        </row>
        <row r="8">
          <cell r="C8">
            <v>15</v>
          </cell>
          <cell r="D8">
            <v>0.37</v>
          </cell>
        </row>
        <row r="9">
          <cell r="C9">
            <v>17</v>
          </cell>
          <cell r="D9">
            <v>0.42</v>
          </cell>
        </row>
        <row r="10">
          <cell r="C10">
            <v>18</v>
          </cell>
          <cell r="D10">
            <v>0.47</v>
          </cell>
        </row>
        <row r="11">
          <cell r="C11">
            <v>20</v>
          </cell>
          <cell r="D11">
            <v>0.55000000000000004</v>
          </cell>
        </row>
        <row r="12">
          <cell r="C12">
            <v>22</v>
          </cell>
          <cell r="D12">
            <v>0.65</v>
          </cell>
        </row>
        <row r="13">
          <cell r="C13">
            <v>23</v>
          </cell>
          <cell r="D13">
            <v>0.75</v>
          </cell>
        </row>
        <row r="14">
          <cell r="C14">
            <v>25</v>
          </cell>
          <cell r="D14">
            <v>0.85</v>
          </cell>
        </row>
        <row r="15">
          <cell r="C15">
            <v>26</v>
          </cell>
          <cell r="D15">
            <v>0.95</v>
          </cell>
        </row>
        <row r="16">
          <cell r="C16">
            <v>28</v>
          </cell>
          <cell r="D16">
            <v>1.05</v>
          </cell>
        </row>
        <row r="17">
          <cell r="C17">
            <v>30</v>
          </cell>
          <cell r="D17">
            <v>1.1499999999999999</v>
          </cell>
        </row>
        <row r="18">
          <cell r="C18">
            <v>33</v>
          </cell>
          <cell r="D18">
            <v>1.25</v>
          </cell>
        </row>
        <row r="19">
          <cell r="C19">
            <v>35</v>
          </cell>
          <cell r="D19">
            <v>1.35</v>
          </cell>
        </row>
        <row r="20">
          <cell r="C20">
            <v>38</v>
          </cell>
          <cell r="D20">
            <v>1.45</v>
          </cell>
        </row>
        <row r="21">
          <cell r="C21">
            <v>40</v>
          </cell>
          <cell r="D21">
            <v>1.55</v>
          </cell>
        </row>
        <row r="22">
          <cell r="C22">
            <v>42</v>
          </cell>
          <cell r="D22">
            <v>1.65</v>
          </cell>
        </row>
        <row r="23">
          <cell r="C23">
            <v>45</v>
          </cell>
          <cell r="D23">
            <v>1.75</v>
          </cell>
        </row>
        <row r="24">
          <cell r="C24">
            <v>47</v>
          </cell>
          <cell r="D24">
            <v>1.85</v>
          </cell>
        </row>
        <row r="25">
          <cell r="C25">
            <v>50</v>
          </cell>
          <cell r="D25">
            <v>1.95</v>
          </cell>
        </row>
        <row r="26">
          <cell r="C26">
            <v>52</v>
          </cell>
          <cell r="D26">
            <v>2.12</v>
          </cell>
        </row>
        <row r="27">
          <cell r="C27">
            <v>56</v>
          </cell>
          <cell r="D27">
            <v>2.37</v>
          </cell>
        </row>
        <row r="28">
          <cell r="C28">
            <v>60</v>
          </cell>
          <cell r="D28">
            <v>2.62</v>
          </cell>
        </row>
        <row r="29">
          <cell r="C29">
            <v>64</v>
          </cell>
          <cell r="D29">
            <v>2.87</v>
          </cell>
        </row>
        <row r="30">
          <cell r="C30">
            <v>68</v>
          </cell>
          <cell r="D30">
            <v>3.12</v>
          </cell>
        </row>
        <row r="31">
          <cell r="C31">
            <v>72</v>
          </cell>
          <cell r="D31">
            <v>3.37</v>
          </cell>
        </row>
        <row r="32">
          <cell r="C32">
            <v>80</v>
          </cell>
          <cell r="D32">
            <v>3.75</v>
          </cell>
        </row>
        <row r="33">
          <cell r="C33">
            <v>88</v>
          </cell>
          <cell r="D33">
            <v>4.25</v>
          </cell>
        </row>
        <row r="34">
          <cell r="C34">
            <v>96</v>
          </cell>
          <cell r="D34">
            <v>4.75</v>
          </cell>
        </row>
        <row r="35">
          <cell r="C35">
            <v>104</v>
          </cell>
          <cell r="D35">
            <v>5.25</v>
          </cell>
        </row>
        <row r="36">
          <cell r="C36">
            <v>112</v>
          </cell>
          <cell r="D36">
            <v>5.75</v>
          </cell>
        </row>
      </sheetData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26652-E940-453F-B5A1-D9AA8F804061}">
  <sheetPr>
    <pageSetUpPr fitToPage="1"/>
  </sheetPr>
  <dimension ref="A1:S48"/>
  <sheetViews>
    <sheetView tabSelected="1" workbookViewId="0">
      <selection activeCell="I1" sqref="I1"/>
    </sheetView>
  </sheetViews>
  <sheetFormatPr defaultRowHeight="14.4" x14ac:dyDescent="0.3"/>
  <cols>
    <col min="1" max="1" width="3.33203125" bestFit="1" customWidth="1"/>
    <col min="2" max="2" width="8.44140625" bestFit="1" customWidth="1"/>
    <col min="3" max="3" width="20.6640625" bestFit="1" customWidth="1"/>
    <col min="4" max="4" width="2.109375" bestFit="1" customWidth="1"/>
    <col min="5" max="5" width="5" bestFit="1" customWidth="1"/>
    <col min="6" max="6" width="4.109375" bestFit="1" customWidth="1"/>
    <col min="7" max="7" width="5" bestFit="1" customWidth="1"/>
    <col min="8" max="8" width="4.44140625" bestFit="1" customWidth="1"/>
    <col min="9" max="9" width="4.109375" bestFit="1" customWidth="1"/>
    <col min="10" max="10" width="4.44140625" bestFit="1" customWidth="1"/>
    <col min="11" max="12" width="4.109375" bestFit="1" customWidth="1"/>
    <col min="13" max="14" width="4.44140625" bestFit="1" customWidth="1"/>
    <col min="15" max="15" width="5" bestFit="1" customWidth="1"/>
    <col min="16" max="16" width="8.44140625" bestFit="1" customWidth="1"/>
    <col min="17" max="17" width="4.44140625" bestFit="1" customWidth="1"/>
    <col min="18" max="18" width="4.109375" bestFit="1" customWidth="1"/>
    <col min="19" max="19" width="3.77734375" bestFit="1" customWidth="1"/>
  </cols>
  <sheetData>
    <row r="1" spans="1:19" ht="134.4" x14ac:dyDescent="0.45">
      <c r="A1" s="1"/>
      <c r="B1" s="2" t="s">
        <v>0</v>
      </c>
      <c r="C1" s="3" t="s">
        <v>1</v>
      </c>
      <c r="D1" s="4"/>
      <c r="E1" s="5" t="s">
        <v>2</v>
      </c>
      <c r="F1" s="6" t="s">
        <v>3</v>
      </c>
      <c r="G1" s="5" t="s">
        <v>4</v>
      </c>
      <c r="H1" s="7" t="s">
        <v>5</v>
      </c>
      <c r="I1" s="7" t="s">
        <v>6</v>
      </c>
      <c r="J1" s="8" t="s">
        <v>7</v>
      </c>
      <c r="K1" s="7" t="s">
        <v>8</v>
      </c>
      <c r="L1" s="7" t="s">
        <v>9</v>
      </c>
      <c r="M1" s="8" t="s">
        <v>10</v>
      </c>
      <c r="N1" s="8" t="s">
        <v>11</v>
      </c>
      <c r="O1" s="9" t="s">
        <v>12</v>
      </c>
      <c r="P1" s="10" t="s">
        <v>13</v>
      </c>
      <c r="Q1" s="11" t="s">
        <v>14</v>
      </c>
      <c r="R1" s="12" t="s">
        <v>15</v>
      </c>
      <c r="S1" s="12" t="s">
        <v>65</v>
      </c>
    </row>
    <row r="2" spans="1:19" ht="15.6" x14ac:dyDescent="0.3">
      <c r="A2" s="13">
        <v>1</v>
      </c>
      <c r="B2" s="14">
        <v>45531</v>
      </c>
      <c r="C2" s="15" t="s">
        <v>16</v>
      </c>
      <c r="D2" s="16" t="s">
        <v>17</v>
      </c>
      <c r="E2" s="17">
        <f>VLOOKUP(F2,[1]Hulpblad!C$6:D163,2,FALSE)</f>
        <v>2.62</v>
      </c>
      <c r="F2" s="18">
        <v>60</v>
      </c>
      <c r="G2" s="19">
        <f t="shared" ref="G2:G48" si="0">F2/25</f>
        <v>2.4</v>
      </c>
      <c r="H2" s="20">
        <v>110</v>
      </c>
      <c r="I2" s="21">
        <v>14</v>
      </c>
      <c r="J2" s="22">
        <f t="shared" ref="J2:J48" si="1">H2/F2*100</f>
        <v>183.33333333333331</v>
      </c>
      <c r="K2" s="23">
        <v>55</v>
      </c>
      <c r="L2" s="23">
        <v>8</v>
      </c>
      <c r="M2" s="22">
        <f t="shared" ref="M2:M48" si="2">K2/F2*100</f>
        <v>91.666666666666657</v>
      </c>
      <c r="N2" s="13">
        <f t="shared" ref="N2:N48" si="3">H2+K2</f>
        <v>165</v>
      </c>
      <c r="O2" s="24">
        <f t="shared" ref="O2:O48" si="4">N2/50</f>
        <v>3.3</v>
      </c>
      <c r="P2" s="25">
        <f t="shared" ref="P2:P48" si="5">O2/G2*100</f>
        <v>137.5</v>
      </c>
      <c r="Q2" s="26">
        <f t="shared" ref="Q2:Q48" si="6">ROUNDDOWN(P2,0)</f>
        <v>137</v>
      </c>
      <c r="R2" s="27"/>
      <c r="S2" s="43">
        <v>64</v>
      </c>
    </row>
    <row r="3" spans="1:19" ht="15.6" x14ac:dyDescent="0.3">
      <c r="A3" s="13">
        <v>2</v>
      </c>
      <c r="B3" s="14">
        <v>45526</v>
      </c>
      <c r="C3" s="15" t="s">
        <v>18</v>
      </c>
      <c r="D3" s="28" t="s">
        <v>17</v>
      </c>
      <c r="E3" s="17">
        <f>VLOOKUP(F3,[1]Hulpblad!C$6:D108,2,FALSE)</f>
        <v>1.85</v>
      </c>
      <c r="F3" s="29">
        <v>47</v>
      </c>
      <c r="G3" s="19">
        <f t="shared" si="0"/>
        <v>1.88</v>
      </c>
      <c r="H3" s="20">
        <v>70</v>
      </c>
      <c r="I3" s="21">
        <v>8</v>
      </c>
      <c r="J3" s="22">
        <f t="shared" si="1"/>
        <v>148.93617021276594</v>
      </c>
      <c r="K3" s="23">
        <v>51</v>
      </c>
      <c r="L3" s="23">
        <v>10</v>
      </c>
      <c r="M3" s="22">
        <f t="shared" si="2"/>
        <v>108.51063829787233</v>
      </c>
      <c r="N3" s="13">
        <f t="shared" si="3"/>
        <v>121</v>
      </c>
      <c r="O3" s="24">
        <f t="shared" si="4"/>
        <v>2.42</v>
      </c>
      <c r="P3" s="30">
        <f t="shared" si="5"/>
        <v>128.72340425531917</v>
      </c>
      <c r="Q3" s="26">
        <f t="shared" si="6"/>
        <v>128</v>
      </c>
      <c r="R3" s="27"/>
      <c r="S3" s="44">
        <v>45</v>
      </c>
    </row>
    <row r="4" spans="1:19" x14ac:dyDescent="0.3">
      <c r="A4" s="13">
        <v>3</v>
      </c>
      <c r="B4" s="14">
        <v>45521</v>
      </c>
      <c r="C4" s="15" t="s">
        <v>19</v>
      </c>
      <c r="D4" s="16" t="s">
        <v>17</v>
      </c>
      <c r="E4" s="17">
        <f>VLOOKUP(F4,[1]Hulpblad!C$6:D67,2,FALSE)</f>
        <v>1.75</v>
      </c>
      <c r="F4" s="29">
        <v>45</v>
      </c>
      <c r="G4" s="19">
        <f t="shared" si="0"/>
        <v>1.8</v>
      </c>
      <c r="H4" s="31">
        <v>47</v>
      </c>
      <c r="I4" s="31">
        <v>8</v>
      </c>
      <c r="J4" s="22">
        <f t="shared" si="1"/>
        <v>104.44444444444446</v>
      </c>
      <c r="K4" s="32">
        <v>57</v>
      </c>
      <c r="L4" s="32">
        <v>11</v>
      </c>
      <c r="M4" s="22">
        <f t="shared" si="2"/>
        <v>126.66666666666666</v>
      </c>
      <c r="N4" s="13">
        <f t="shared" si="3"/>
        <v>104</v>
      </c>
      <c r="O4" s="24">
        <f t="shared" si="4"/>
        <v>2.08</v>
      </c>
      <c r="P4" s="30">
        <f t="shared" si="5"/>
        <v>115.55555555555557</v>
      </c>
      <c r="Q4" s="26">
        <f t="shared" si="6"/>
        <v>115</v>
      </c>
      <c r="R4" s="27"/>
    </row>
    <row r="5" spans="1:19" x14ac:dyDescent="0.3">
      <c r="A5" s="13">
        <v>4</v>
      </c>
      <c r="B5" s="14">
        <v>45519</v>
      </c>
      <c r="C5" s="15" t="s">
        <v>20</v>
      </c>
      <c r="D5" s="28" t="s">
        <v>17</v>
      </c>
      <c r="E5" s="17">
        <f>VLOOKUP(F5,[1]Hulpblad!C$6:D153,2,FALSE)</f>
        <v>2.12</v>
      </c>
      <c r="F5" s="29">
        <v>52</v>
      </c>
      <c r="G5" s="19">
        <f t="shared" si="0"/>
        <v>2.08</v>
      </c>
      <c r="H5" s="31">
        <v>61</v>
      </c>
      <c r="I5" s="31">
        <v>13</v>
      </c>
      <c r="J5" s="22">
        <f t="shared" si="1"/>
        <v>117.30769230769231</v>
      </c>
      <c r="K5" s="32">
        <v>59</v>
      </c>
      <c r="L5" s="32">
        <v>18</v>
      </c>
      <c r="M5" s="22">
        <f t="shared" si="2"/>
        <v>113.46153846153845</v>
      </c>
      <c r="N5" s="13">
        <f t="shared" si="3"/>
        <v>120</v>
      </c>
      <c r="O5" s="24">
        <f t="shared" si="4"/>
        <v>2.4</v>
      </c>
      <c r="P5" s="30">
        <f t="shared" si="5"/>
        <v>115.38461538461537</v>
      </c>
      <c r="Q5" s="26">
        <f t="shared" si="6"/>
        <v>115</v>
      </c>
      <c r="R5" s="27"/>
    </row>
    <row r="6" spans="1:19" ht="15.6" x14ac:dyDescent="0.3">
      <c r="A6" s="13">
        <v>5</v>
      </c>
      <c r="B6" s="14">
        <v>45521</v>
      </c>
      <c r="C6" s="15" t="s">
        <v>21</v>
      </c>
      <c r="D6" s="16" t="s">
        <v>17</v>
      </c>
      <c r="E6" s="17">
        <f>VLOOKUP(F6,[1]Hulpblad!C$6:D149,2,FALSE)</f>
        <v>1.75</v>
      </c>
      <c r="F6" s="29">
        <v>45</v>
      </c>
      <c r="G6" s="19">
        <f t="shared" si="0"/>
        <v>1.8</v>
      </c>
      <c r="H6" s="20">
        <v>55</v>
      </c>
      <c r="I6" s="21">
        <v>8</v>
      </c>
      <c r="J6" s="22">
        <f t="shared" si="1"/>
        <v>122.22222222222223</v>
      </c>
      <c r="K6" s="23">
        <v>48</v>
      </c>
      <c r="L6" s="23">
        <v>6</v>
      </c>
      <c r="M6" s="22">
        <f t="shared" si="2"/>
        <v>106.66666666666667</v>
      </c>
      <c r="N6" s="13">
        <f t="shared" si="3"/>
        <v>103</v>
      </c>
      <c r="O6" s="24">
        <f t="shared" si="4"/>
        <v>2.06</v>
      </c>
      <c r="P6" s="30">
        <f t="shared" si="5"/>
        <v>114.44444444444444</v>
      </c>
      <c r="Q6" s="26">
        <f t="shared" si="6"/>
        <v>114</v>
      </c>
      <c r="R6" s="27"/>
    </row>
    <row r="7" spans="1:19" ht="15.6" x14ac:dyDescent="0.3">
      <c r="A7" s="13">
        <v>6</v>
      </c>
      <c r="B7" s="14">
        <v>45521</v>
      </c>
      <c r="C7" s="15" t="s">
        <v>22</v>
      </c>
      <c r="D7" s="28" t="s">
        <v>17</v>
      </c>
      <c r="E7" s="17">
        <f>VLOOKUP(F7,[1]Hulpblad!C$6:D85,2,FALSE)</f>
        <v>2.12</v>
      </c>
      <c r="F7" s="29">
        <v>52</v>
      </c>
      <c r="G7" s="19">
        <f t="shared" si="0"/>
        <v>2.08</v>
      </c>
      <c r="H7" s="20">
        <v>75</v>
      </c>
      <c r="I7" s="21">
        <v>9</v>
      </c>
      <c r="J7" s="22">
        <f t="shared" si="1"/>
        <v>144.23076923076923</v>
      </c>
      <c r="K7" s="23">
        <v>44</v>
      </c>
      <c r="L7" s="23">
        <v>19</v>
      </c>
      <c r="M7" s="22">
        <f t="shared" si="2"/>
        <v>84.615384615384613</v>
      </c>
      <c r="N7" s="13">
        <f t="shared" si="3"/>
        <v>119</v>
      </c>
      <c r="O7" s="24">
        <f t="shared" si="4"/>
        <v>2.38</v>
      </c>
      <c r="P7" s="30">
        <f t="shared" si="5"/>
        <v>114.42307692307692</v>
      </c>
      <c r="Q7" s="26">
        <f t="shared" si="6"/>
        <v>114</v>
      </c>
      <c r="R7" s="27" t="s">
        <v>23</v>
      </c>
    </row>
    <row r="8" spans="1:19" ht="15.6" x14ac:dyDescent="0.3">
      <c r="A8" s="13">
        <v>7</v>
      </c>
      <c r="B8" s="14">
        <v>45520</v>
      </c>
      <c r="C8" s="15" t="s">
        <v>24</v>
      </c>
      <c r="D8" s="16" t="s">
        <v>17</v>
      </c>
      <c r="E8" s="17">
        <f>VLOOKUP(F8,[1]Hulpblad!C$6:D53,2,FALSE)</f>
        <v>1.65</v>
      </c>
      <c r="F8" s="29">
        <v>42</v>
      </c>
      <c r="G8" s="19">
        <f t="shared" si="0"/>
        <v>1.68</v>
      </c>
      <c r="H8" s="20">
        <v>42</v>
      </c>
      <c r="I8" s="21">
        <v>10</v>
      </c>
      <c r="J8" s="22">
        <f t="shared" si="1"/>
        <v>100</v>
      </c>
      <c r="K8" s="23">
        <v>46</v>
      </c>
      <c r="L8" s="23">
        <v>6</v>
      </c>
      <c r="M8" s="22">
        <f t="shared" si="2"/>
        <v>109.52380952380953</v>
      </c>
      <c r="N8" s="13">
        <f t="shared" si="3"/>
        <v>88</v>
      </c>
      <c r="O8" s="24">
        <f t="shared" si="4"/>
        <v>1.76</v>
      </c>
      <c r="P8" s="30">
        <f t="shared" si="5"/>
        <v>104.76190476190477</v>
      </c>
      <c r="Q8" s="26">
        <f t="shared" si="6"/>
        <v>104</v>
      </c>
      <c r="R8" s="27"/>
    </row>
    <row r="9" spans="1:19" ht="15.6" x14ac:dyDescent="0.3">
      <c r="A9" s="13">
        <v>8</v>
      </c>
      <c r="B9" s="14">
        <v>45521</v>
      </c>
      <c r="C9" s="15" t="s">
        <v>25</v>
      </c>
      <c r="D9" s="28" t="s">
        <v>17</v>
      </c>
      <c r="E9" s="17">
        <f>VLOOKUP(F9,[1]Hulpblad!C$6:D37,2,FALSE)</f>
        <v>1.95</v>
      </c>
      <c r="F9" s="29">
        <v>50</v>
      </c>
      <c r="G9" s="19">
        <f t="shared" si="0"/>
        <v>2</v>
      </c>
      <c r="H9" s="20">
        <v>36</v>
      </c>
      <c r="I9" s="21">
        <v>6</v>
      </c>
      <c r="J9" s="22">
        <f t="shared" si="1"/>
        <v>72</v>
      </c>
      <c r="K9" s="23">
        <v>68</v>
      </c>
      <c r="L9" s="23">
        <v>15</v>
      </c>
      <c r="M9" s="22">
        <f t="shared" si="2"/>
        <v>136</v>
      </c>
      <c r="N9" s="13">
        <f t="shared" si="3"/>
        <v>104</v>
      </c>
      <c r="O9" s="24">
        <f t="shared" si="4"/>
        <v>2.08</v>
      </c>
      <c r="P9" s="30">
        <f t="shared" si="5"/>
        <v>104</v>
      </c>
      <c r="Q9" s="26">
        <f t="shared" si="6"/>
        <v>104</v>
      </c>
      <c r="R9" s="27"/>
    </row>
    <row r="10" spans="1:19" ht="15.6" x14ac:dyDescent="0.3">
      <c r="A10" s="13">
        <v>9</v>
      </c>
      <c r="B10" s="14">
        <v>45519</v>
      </c>
      <c r="C10" s="15" t="s">
        <v>26</v>
      </c>
      <c r="D10" s="16" t="s">
        <v>17</v>
      </c>
      <c r="E10" s="17">
        <f>VLOOKUP(F10,[1]Hulpblad!C$6:D137,2,FALSE)</f>
        <v>3.37</v>
      </c>
      <c r="F10" s="29">
        <v>72</v>
      </c>
      <c r="G10" s="19">
        <f t="shared" si="0"/>
        <v>2.88</v>
      </c>
      <c r="H10" s="20">
        <v>93</v>
      </c>
      <c r="I10" s="21">
        <v>15</v>
      </c>
      <c r="J10" s="22">
        <f t="shared" si="1"/>
        <v>129.16666666666669</v>
      </c>
      <c r="K10" s="23">
        <v>56</v>
      </c>
      <c r="L10" s="23">
        <v>12</v>
      </c>
      <c r="M10" s="22">
        <f t="shared" si="2"/>
        <v>77.777777777777786</v>
      </c>
      <c r="N10" s="13">
        <f t="shared" si="3"/>
        <v>149</v>
      </c>
      <c r="O10" s="24">
        <f t="shared" si="4"/>
        <v>2.98</v>
      </c>
      <c r="P10" s="30">
        <f t="shared" si="5"/>
        <v>103.47222222222223</v>
      </c>
      <c r="Q10" s="26">
        <f t="shared" si="6"/>
        <v>103</v>
      </c>
      <c r="R10" s="27"/>
    </row>
    <row r="11" spans="1:19" ht="15.6" x14ac:dyDescent="0.3">
      <c r="A11" s="13">
        <v>10</v>
      </c>
      <c r="B11" s="14">
        <v>45525</v>
      </c>
      <c r="C11" s="15" t="s">
        <v>27</v>
      </c>
      <c r="D11" s="28" t="s">
        <v>17</v>
      </c>
      <c r="E11" s="17">
        <f>VLOOKUP(F11,[1]Hulpblad!C$6:D71,2,FALSE)</f>
        <v>1.75</v>
      </c>
      <c r="F11" s="29">
        <v>45</v>
      </c>
      <c r="G11" s="19">
        <f t="shared" si="0"/>
        <v>1.8</v>
      </c>
      <c r="H11" s="20">
        <v>55</v>
      </c>
      <c r="I11" s="21">
        <v>7</v>
      </c>
      <c r="J11" s="22">
        <f t="shared" si="1"/>
        <v>122.22222222222223</v>
      </c>
      <c r="K11" s="23">
        <v>37</v>
      </c>
      <c r="L11" s="23">
        <v>5</v>
      </c>
      <c r="M11" s="22">
        <f t="shared" si="2"/>
        <v>82.222222222222214</v>
      </c>
      <c r="N11" s="13">
        <f t="shared" si="3"/>
        <v>92</v>
      </c>
      <c r="O11" s="24">
        <f t="shared" si="4"/>
        <v>1.84</v>
      </c>
      <c r="P11" s="30">
        <f t="shared" si="5"/>
        <v>102.22222222222221</v>
      </c>
      <c r="Q11" s="26">
        <f t="shared" si="6"/>
        <v>102</v>
      </c>
      <c r="R11" s="27"/>
    </row>
    <row r="12" spans="1:19" x14ac:dyDescent="0.3">
      <c r="A12" s="13">
        <v>11</v>
      </c>
      <c r="B12" s="14">
        <v>45528</v>
      </c>
      <c r="C12" s="15" t="s">
        <v>28</v>
      </c>
      <c r="D12" s="16" t="s">
        <v>17</v>
      </c>
      <c r="E12" s="17">
        <f>VLOOKUP(F12,[1]Hulpblad!C$6:D162,2,FALSE)</f>
        <v>1.95</v>
      </c>
      <c r="F12" s="33">
        <v>50</v>
      </c>
      <c r="G12" s="19">
        <f t="shared" si="0"/>
        <v>2</v>
      </c>
      <c r="H12" s="31">
        <v>43</v>
      </c>
      <c r="I12" s="31">
        <v>6</v>
      </c>
      <c r="J12" s="22">
        <f t="shared" si="1"/>
        <v>86</v>
      </c>
      <c r="K12" s="32">
        <v>59</v>
      </c>
      <c r="L12" s="32">
        <v>6</v>
      </c>
      <c r="M12" s="22">
        <f t="shared" si="2"/>
        <v>118</v>
      </c>
      <c r="N12" s="13">
        <f t="shared" si="3"/>
        <v>102</v>
      </c>
      <c r="O12" s="24">
        <f t="shared" si="4"/>
        <v>2.04</v>
      </c>
      <c r="P12" s="30">
        <f t="shared" si="5"/>
        <v>102</v>
      </c>
      <c r="Q12" s="26">
        <f t="shared" si="6"/>
        <v>102</v>
      </c>
      <c r="R12" s="27"/>
    </row>
    <row r="13" spans="1:19" ht="15.6" x14ac:dyDescent="0.3">
      <c r="A13" s="13">
        <v>12</v>
      </c>
      <c r="B13" s="14">
        <v>45519</v>
      </c>
      <c r="C13" s="15" t="s">
        <v>29</v>
      </c>
      <c r="D13" s="28" t="s">
        <v>17</v>
      </c>
      <c r="E13" s="17">
        <f>VLOOKUP(F13,[1]Hulpblad!C$6:D100,2,FALSE)</f>
        <v>2.62</v>
      </c>
      <c r="F13" s="29">
        <v>60</v>
      </c>
      <c r="G13" s="19">
        <f t="shared" si="0"/>
        <v>2.4</v>
      </c>
      <c r="H13" s="20">
        <v>56</v>
      </c>
      <c r="I13" s="21">
        <v>7</v>
      </c>
      <c r="J13" s="22">
        <f t="shared" si="1"/>
        <v>93.333333333333329</v>
      </c>
      <c r="K13" s="23">
        <v>66</v>
      </c>
      <c r="L13" s="23">
        <v>9</v>
      </c>
      <c r="M13" s="22">
        <f t="shared" si="2"/>
        <v>110.00000000000001</v>
      </c>
      <c r="N13" s="13">
        <f t="shared" si="3"/>
        <v>122</v>
      </c>
      <c r="O13" s="24">
        <f t="shared" si="4"/>
        <v>2.44</v>
      </c>
      <c r="P13" s="30">
        <f t="shared" si="5"/>
        <v>101.66666666666666</v>
      </c>
      <c r="Q13" s="26">
        <f t="shared" si="6"/>
        <v>101</v>
      </c>
      <c r="R13" s="27"/>
    </row>
    <row r="14" spans="1:19" ht="15.6" x14ac:dyDescent="0.3">
      <c r="A14" s="13">
        <v>13</v>
      </c>
      <c r="B14" s="14">
        <v>45520</v>
      </c>
      <c r="C14" s="15" t="s">
        <v>30</v>
      </c>
      <c r="D14" s="16" t="s">
        <v>17</v>
      </c>
      <c r="E14" s="17">
        <f>VLOOKUP(F14,[1]Hulpblad!C$6:D139,2,FALSE)</f>
        <v>3.12</v>
      </c>
      <c r="F14" s="29">
        <v>68</v>
      </c>
      <c r="G14" s="19">
        <f t="shared" si="0"/>
        <v>2.72</v>
      </c>
      <c r="H14" s="20">
        <v>68</v>
      </c>
      <c r="I14" s="21">
        <v>13</v>
      </c>
      <c r="J14" s="22">
        <f t="shared" si="1"/>
        <v>100</v>
      </c>
      <c r="K14" s="23">
        <v>68</v>
      </c>
      <c r="L14" s="23">
        <v>25</v>
      </c>
      <c r="M14" s="22">
        <f t="shared" si="2"/>
        <v>100</v>
      </c>
      <c r="N14" s="13">
        <f t="shared" si="3"/>
        <v>136</v>
      </c>
      <c r="O14" s="24">
        <f t="shared" si="4"/>
        <v>2.72</v>
      </c>
      <c r="P14" s="30">
        <f t="shared" si="5"/>
        <v>100</v>
      </c>
      <c r="Q14" s="26">
        <f t="shared" si="6"/>
        <v>100</v>
      </c>
      <c r="R14" s="27"/>
    </row>
    <row r="15" spans="1:19" x14ac:dyDescent="0.3">
      <c r="A15" s="13">
        <v>14</v>
      </c>
      <c r="B15" s="14">
        <v>45525</v>
      </c>
      <c r="C15" s="15" t="s">
        <v>31</v>
      </c>
      <c r="D15" s="28" t="s">
        <v>17</v>
      </c>
      <c r="E15" s="17">
        <f>VLOOKUP(F15,[1]Hulpblad!C$6:D176,2,FALSE)</f>
        <v>2.12</v>
      </c>
      <c r="F15" s="29">
        <v>52</v>
      </c>
      <c r="G15" s="19">
        <f t="shared" si="0"/>
        <v>2.08</v>
      </c>
      <c r="H15" s="31">
        <v>41</v>
      </c>
      <c r="I15" s="31">
        <v>14</v>
      </c>
      <c r="J15" s="22">
        <f t="shared" si="1"/>
        <v>78.84615384615384</v>
      </c>
      <c r="K15" s="32">
        <v>62</v>
      </c>
      <c r="L15" s="32">
        <v>10</v>
      </c>
      <c r="M15" s="22">
        <f t="shared" si="2"/>
        <v>119.23076923076923</v>
      </c>
      <c r="N15" s="13">
        <f t="shared" si="3"/>
        <v>103</v>
      </c>
      <c r="O15" s="24">
        <f t="shared" si="4"/>
        <v>2.06</v>
      </c>
      <c r="P15" s="30">
        <f t="shared" si="5"/>
        <v>99.038461538461547</v>
      </c>
      <c r="Q15" s="26">
        <f t="shared" si="6"/>
        <v>99</v>
      </c>
      <c r="R15" s="27"/>
    </row>
    <row r="16" spans="1:19" ht="15.6" x14ac:dyDescent="0.3">
      <c r="A16" s="13">
        <v>15</v>
      </c>
      <c r="B16" s="14">
        <v>45526</v>
      </c>
      <c r="C16" s="15" t="s">
        <v>32</v>
      </c>
      <c r="D16" s="16" t="s">
        <v>17</v>
      </c>
      <c r="E16" s="17">
        <f>VLOOKUP(F16,[1]Hulpblad!C$6:D65,2,FALSE)</f>
        <v>1.65</v>
      </c>
      <c r="F16" s="29">
        <v>42</v>
      </c>
      <c r="G16" s="19">
        <f t="shared" si="0"/>
        <v>1.68</v>
      </c>
      <c r="H16" s="20">
        <v>34</v>
      </c>
      <c r="I16" s="21">
        <v>6</v>
      </c>
      <c r="J16" s="22">
        <f t="shared" si="1"/>
        <v>80.952380952380949</v>
      </c>
      <c r="K16" s="23">
        <v>49</v>
      </c>
      <c r="L16" s="23">
        <v>8</v>
      </c>
      <c r="M16" s="22">
        <f t="shared" si="2"/>
        <v>116.66666666666667</v>
      </c>
      <c r="N16" s="13">
        <f t="shared" si="3"/>
        <v>83</v>
      </c>
      <c r="O16" s="24">
        <f t="shared" si="4"/>
        <v>1.66</v>
      </c>
      <c r="P16" s="30">
        <f t="shared" si="5"/>
        <v>98.80952380952381</v>
      </c>
      <c r="Q16" s="26">
        <f t="shared" si="6"/>
        <v>98</v>
      </c>
      <c r="R16" s="27"/>
    </row>
    <row r="17" spans="1:18" ht="15.6" x14ac:dyDescent="0.3">
      <c r="A17" s="13">
        <v>16</v>
      </c>
      <c r="B17" s="14">
        <v>45525</v>
      </c>
      <c r="C17" s="15" t="s">
        <v>33</v>
      </c>
      <c r="D17" s="28" t="s">
        <v>17</v>
      </c>
      <c r="E17" s="17">
        <f>VLOOKUP(F17,[1]Hulpblad!C$6:D157,2,FALSE)</f>
        <v>3.37</v>
      </c>
      <c r="F17" s="29">
        <v>72</v>
      </c>
      <c r="G17" s="19">
        <f t="shared" si="0"/>
        <v>2.88</v>
      </c>
      <c r="H17" s="20">
        <v>102</v>
      </c>
      <c r="I17" s="21">
        <v>17</v>
      </c>
      <c r="J17" s="22">
        <f t="shared" si="1"/>
        <v>141.66666666666669</v>
      </c>
      <c r="K17" s="23">
        <v>37</v>
      </c>
      <c r="L17" s="23">
        <v>8</v>
      </c>
      <c r="M17" s="22">
        <f t="shared" si="2"/>
        <v>51.388888888888886</v>
      </c>
      <c r="N17" s="13">
        <f t="shared" si="3"/>
        <v>139</v>
      </c>
      <c r="O17" s="24">
        <f t="shared" si="4"/>
        <v>2.78</v>
      </c>
      <c r="P17" s="30">
        <f t="shared" si="5"/>
        <v>96.527777777777786</v>
      </c>
      <c r="Q17" s="26">
        <f t="shared" si="6"/>
        <v>96</v>
      </c>
      <c r="R17" s="27"/>
    </row>
    <row r="18" spans="1:18" x14ac:dyDescent="0.3">
      <c r="A18" s="13">
        <v>17</v>
      </c>
      <c r="B18" s="14">
        <v>45525</v>
      </c>
      <c r="C18" s="15" t="s">
        <v>34</v>
      </c>
      <c r="D18" s="16" t="s">
        <v>17</v>
      </c>
      <c r="E18" s="17">
        <f>VLOOKUP(F18,[1]Hulpblad!C$6:D145,2,FALSE)</f>
        <v>2.12</v>
      </c>
      <c r="F18" s="29">
        <v>52</v>
      </c>
      <c r="G18" s="19">
        <f t="shared" si="0"/>
        <v>2.08</v>
      </c>
      <c r="H18" s="31">
        <v>22</v>
      </c>
      <c r="I18" s="31">
        <v>5</v>
      </c>
      <c r="J18" s="22">
        <f t="shared" si="1"/>
        <v>42.307692307692307</v>
      </c>
      <c r="K18" s="32">
        <v>78</v>
      </c>
      <c r="L18" s="32">
        <v>11</v>
      </c>
      <c r="M18" s="22">
        <f t="shared" si="2"/>
        <v>150</v>
      </c>
      <c r="N18" s="13">
        <f t="shared" si="3"/>
        <v>100</v>
      </c>
      <c r="O18" s="24">
        <f t="shared" si="4"/>
        <v>2</v>
      </c>
      <c r="P18" s="30">
        <f t="shared" si="5"/>
        <v>96.153846153846146</v>
      </c>
      <c r="Q18" s="26">
        <f t="shared" si="6"/>
        <v>96</v>
      </c>
      <c r="R18" s="27"/>
    </row>
    <row r="19" spans="1:18" ht="15.6" x14ac:dyDescent="0.3">
      <c r="A19" s="13">
        <v>18</v>
      </c>
      <c r="B19" s="14">
        <v>45527</v>
      </c>
      <c r="C19" s="15" t="s">
        <v>35</v>
      </c>
      <c r="D19" s="28" t="s">
        <v>17</v>
      </c>
      <c r="E19" s="17">
        <f>VLOOKUP(F19,[1]Hulpblad!C$6:D79,2,FALSE)</f>
        <v>2.62</v>
      </c>
      <c r="F19" s="29">
        <v>60</v>
      </c>
      <c r="G19" s="19">
        <f t="shared" si="0"/>
        <v>2.4</v>
      </c>
      <c r="H19" s="20">
        <v>46</v>
      </c>
      <c r="I19" s="21">
        <v>6</v>
      </c>
      <c r="J19" s="22">
        <f t="shared" si="1"/>
        <v>76.666666666666671</v>
      </c>
      <c r="K19" s="23">
        <v>69</v>
      </c>
      <c r="L19" s="23">
        <v>12</v>
      </c>
      <c r="M19" s="22">
        <f t="shared" si="2"/>
        <v>114.99999999999999</v>
      </c>
      <c r="N19" s="13">
        <f t="shared" si="3"/>
        <v>115</v>
      </c>
      <c r="O19" s="24">
        <f t="shared" si="4"/>
        <v>2.2999999999999998</v>
      </c>
      <c r="P19" s="30">
        <f t="shared" si="5"/>
        <v>95.833333333333329</v>
      </c>
      <c r="Q19" s="26">
        <f t="shared" si="6"/>
        <v>95</v>
      </c>
      <c r="R19" s="27"/>
    </row>
    <row r="20" spans="1:18" ht="15.6" x14ac:dyDescent="0.3">
      <c r="A20" s="13">
        <v>19</v>
      </c>
      <c r="B20" s="14">
        <v>45525</v>
      </c>
      <c r="C20" s="15" t="s">
        <v>36</v>
      </c>
      <c r="D20" s="16" t="s">
        <v>17</v>
      </c>
      <c r="E20" s="17">
        <f>VLOOKUP(F20,[1]Hulpblad!C$6:D92,2,FALSE)</f>
        <v>1.65</v>
      </c>
      <c r="F20" s="29">
        <v>42</v>
      </c>
      <c r="G20" s="19">
        <f t="shared" si="0"/>
        <v>1.68</v>
      </c>
      <c r="H20" s="20">
        <v>27</v>
      </c>
      <c r="I20" s="21">
        <v>9</v>
      </c>
      <c r="J20" s="22">
        <f t="shared" si="1"/>
        <v>64.285714285714292</v>
      </c>
      <c r="K20" s="23">
        <v>52</v>
      </c>
      <c r="L20" s="23">
        <v>10</v>
      </c>
      <c r="M20" s="22">
        <f t="shared" si="2"/>
        <v>123.80952380952381</v>
      </c>
      <c r="N20" s="13">
        <f t="shared" si="3"/>
        <v>79</v>
      </c>
      <c r="O20" s="24">
        <f t="shared" si="4"/>
        <v>1.58</v>
      </c>
      <c r="P20" s="30">
        <f t="shared" si="5"/>
        <v>94.047619047619051</v>
      </c>
      <c r="Q20" s="26">
        <f t="shared" si="6"/>
        <v>94</v>
      </c>
      <c r="R20" s="27"/>
    </row>
    <row r="21" spans="1:18" ht="15.6" x14ac:dyDescent="0.3">
      <c r="A21" s="13">
        <v>20</v>
      </c>
      <c r="B21" s="14">
        <v>45525</v>
      </c>
      <c r="C21" s="15" t="s">
        <v>37</v>
      </c>
      <c r="D21" s="28" t="s">
        <v>17</v>
      </c>
      <c r="E21" s="17">
        <f>VLOOKUP(F21,[1]Hulpblad!C$6:D72,2,FALSE)</f>
        <v>1.85</v>
      </c>
      <c r="F21" s="29">
        <v>47</v>
      </c>
      <c r="G21" s="19">
        <f t="shared" si="0"/>
        <v>1.88</v>
      </c>
      <c r="H21" s="20">
        <v>40</v>
      </c>
      <c r="I21" s="21">
        <v>4</v>
      </c>
      <c r="J21" s="22">
        <f t="shared" si="1"/>
        <v>85.106382978723403</v>
      </c>
      <c r="K21" s="23">
        <v>48</v>
      </c>
      <c r="L21" s="23">
        <v>10</v>
      </c>
      <c r="M21" s="22">
        <f t="shared" si="2"/>
        <v>102.12765957446808</v>
      </c>
      <c r="N21" s="13">
        <f t="shared" si="3"/>
        <v>88</v>
      </c>
      <c r="O21" s="24">
        <f t="shared" si="4"/>
        <v>1.76</v>
      </c>
      <c r="P21" s="30">
        <f t="shared" si="5"/>
        <v>93.61702127659575</v>
      </c>
      <c r="Q21" s="26">
        <f t="shared" si="6"/>
        <v>93</v>
      </c>
      <c r="R21" s="27"/>
    </row>
    <row r="22" spans="1:18" ht="15.6" x14ac:dyDescent="0.3">
      <c r="A22" s="13">
        <v>21</v>
      </c>
      <c r="B22" s="14">
        <v>45520</v>
      </c>
      <c r="C22" s="15" t="s">
        <v>38</v>
      </c>
      <c r="D22" s="16" t="s">
        <v>17</v>
      </c>
      <c r="E22" s="17">
        <f>VLOOKUP(F22,[1]Hulpblad!C$6:D160,2,FALSE)</f>
        <v>1.65</v>
      </c>
      <c r="F22" s="29">
        <v>42</v>
      </c>
      <c r="G22" s="19">
        <f t="shared" si="0"/>
        <v>1.68</v>
      </c>
      <c r="H22" s="20">
        <v>43</v>
      </c>
      <c r="I22" s="21">
        <v>11</v>
      </c>
      <c r="J22" s="22">
        <f t="shared" si="1"/>
        <v>102.38095238095238</v>
      </c>
      <c r="K22" s="23">
        <v>35</v>
      </c>
      <c r="L22" s="23">
        <v>9</v>
      </c>
      <c r="M22" s="22">
        <f t="shared" si="2"/>
        <v>83.333333333333343</v>
      </c>
      <c r="N22" s="13">
        <f t="shared" si="3"/>
        <v>78</v>
      </c>
      <c r="O22" s="24">
        <f t="shared" si="4"/>
        <v>1.56</v>
      </c>
      <c r="P22" s="30">
        <f t="shared" si="5"/>
        <v>92.857142857142861</v>
      </c>
      <c r="Q22" s="26">
        <f t="shared" si="6"/>
        <v>92</v>
      </c>
      <c r="R22" s="27"/>
    </row>
    <row r="23" spans="1:18" ht="15.6" x14ac:dyDescent="0.3">
      <c r="A23" s="13">
        <v>22</v>
      </c>
      <c r="B23" s="14">
        <v>45525</v>
      </c>
      <c r="C23" s="15" t="s">
        <v>39</v>
      </c>
      <c r="D23" s="28" t="s">
        <v>17</v>
      </c>
      <c r="E23" s="17">
        <f>VLOOKUP(F23,[1]Hulpblad!C$6:D154,2,FALSE)</f>
        <v>3.37</v>
      </c>
      <c r="F23" s="29">
        <v>72</v>
      </c>
      <c r="G23" s="19">
        <f t="shared" si="0"/>
        <v>2.88</v>
      </c>
      <c r="H23" s="20">
        <v>63</v>
      </c>
      <c r="I23" s="21">
        <v>4</v>
      </c>
      <c r="J23" s="22">
        <f t="shared" si="1"/>
        <v>87.5</v>
      </c>
      <c r="K23" s="23">
        <v>69</v>
      </c>
      <c r="L23" s="23">
        <v>15</v>
      </c>
      <c r="M23" s="22">
        <f t="shared" si="2"/>
        <v>95.833333333333343</v>
      </c>
      <c r="N23" s="13">
        <f t="shared" si="3"/>
        <v>132</v>
      </c>
      <c r="O23" s="24">
        <f t="shared" si="4"/>
        <v>2.64</v>
      </c>
      <c r="P23" s="30">
        <f t="shared" si="5"/>
        <v>91.666666666666671</v>
      </c>
      <c r="Q23" s="26">
        <f t="shared" si="6"/>
        <v>91</v>
      </c>
      <c r="R23" s="27"/>
    </row>
    <row r="24" spans="1:18" ht="15.6" x14ac:dyDescent="0.3">
      <c r="A24" s="13">
        <v>23</v>
      </c>
      <c r="B24" s="14">
        <v>45526</v>
      </c>
      <c r="C24" s="15" t="s">
        <v>40</v>
      </c>
      <c r="D24" s="16" t="s">
        <v>17</v>
      </c>
      <c r="E24" s="17">
        <f>VLOOKUP(F24,[1]Hulpblad!C$6:D150,2,FALSE)</f>
        <v>2.87</v>
      </c>
      <c r="F24" s="29">
        <v>64</v>
      </c>
      <c r="G24" s="19">
        <f t="shared" si="0"/>
        <v>2.56</v>
      </c>
      <c r="H24" s="20">
        <v>51</v>
      </c>
      <c r="I24" s="21">
        <v>10</v>
      </c>
      <c r="J24" s="22">
        <f t="shared" si="1"/>
        <v>79.6875</v>
      </c>
      <c r="K24" s="23">
        <v>66</v>
      </c>
      <c r="L24" s="23">
        <v>11</v>
      </c>
      <c r="M24" s="22">
        <f t="shared" si="2"/>
        <v>103.125</v>
      </c>
      <c r="N24" s="13">
        <f t="shared" si="3"/>
        <v>117</v>
      </c>
      <c r="O24" s="24">
        <f t="shared" si="4"/>
        <v>2.34</v>
      </c>
      <c r="P24" s="30">
        <f t="shared" si="5"/>
        <v>91.406249999999986</v>
      </c>
      <c r="Q24" s="26">
        <f t="shared" si="6"/>
        <v>91</v>
      </c>
      <c r="R24" s="27"/>
    </row>
    <row r="25" spans="1:18" ht="15.6" x14ac:dyDescent="0.3">
      <c r="A25" s="13">
        <v>24</v>
      </c>
      <c r="B25" s="14">
        <v>45525</v>
      </c>
      <c r="C25" s="15" t="s">
        <v>41</v>
      </c>
      <c r="D25" s="28" t="s">
        <v>17</v>
      </c>
      <c r="E25" s="17">
        <f>VLOOKUP(F25,[1]Hulpblad!C$6:D115,2,FALSE)</f>
        <v>1.95</v>
      </c>
      <c r="F25" s="29">
        <v>50</v>
      </c>
      <c r="G25" s="19">
        <f t="shared" si="0"/>
        <v>2</v>
      </c>
      <c r="H25" s="20">
        <v>52</v>
      </c>
      <c r="I25" s="21">
        <v>6</v>
      </c>
      <c r="J25" s="22">
        <f t="shared" si="1"/>
        <v>104</v>
      </c>
      <c r="K25" s="23">
        <v>39</v>
      </c>
      <c r="L25" s="23">
        <v>6</v>
      </c>
      <c r="M25" s="22">
        <f t="shared" si="2"/>
        <v>78</v>
      </c>
      <c r="N25" s="13">
        <f t="shared" si="3"/>
        <v>91</v>
      </c>
      <c r="O25" s="24">
        <f t="shared" si="4"/>
        <v>1.82</v>
      </c>
      <c r="P25" s="30">
        <f t="shared" si="5"/>
        <v>91</v>
      </c>
      <c r="Q25" s="26">
        <f t="shared" si="6"/>
        <v>91</v>
      </c>
      <c r="R25" s="27"/>
    </row>
    <row r="26" spans="1:18" ht="15.6" x14ac:dyDescent="0.3">
      <c r="A26" s="13">
        <v>25</v>
      </c>
      <c r="B26" s="14">
        <v>45528</v>
      </c>
      <c r="C26" s="15" t="s">
        <v>42</v>
      </c>
      <c r="D26" s="16" t="s">
        <v>17</v>
      </c>
      <c r="E26" s="17">
        <f>VLOOKUP(F26,[1]Hulpblad!C$6:D165,2,FALSE)</f>
        <v>2.62</v>
      </c>
      <c r="F26" s="29">
        <v>60</v>
      </c>
      <c r="G26" s="19">
        <f t="shared" si="0"/>
        <v>2.4</v>
      </c>
      <c r="H26" s="20">
        <v>61</v>
      </c>
      <c r="I26" s="21">
        <v>13</v>
      </c>
      <c r="J26" s="22">
        <f t="shared" si="1"/>
        <v>101.66666666666666</v>
      </c>
      <c r="K26" s="23">
        <v>48</v>
      </c>
      <c r="L26" s="23">
        <v>7</v>
      </c>
      <c r="M26" s="22">
        <f t="shared" si="2"/>
        <v>80</v>
      </c>
      <c r="N26" s="13">
        <f t="shared" si="3"/>
        <v>109</v>
      </c>
      <c r="O26" s="24">
        <f t="shared" si="4"/>
        <v>2.1800000000000002</v>
      </c>
      <c r="P26" s="30">
        <f t="shared" si="5"/>
        <v>90.833333333333343</v>
      </c>
      <c r="Q26" s="26">
        <f t="shared" si="6"/>
        <v>90</v>
      </c>
      <c r="R26" s="27"/>
    </row>
    <row r="27" spans="1:18" x14ac:dyDescent="0.3">
      <c r="A27" s="13">
        <v>26</v>
      </c>
      <c r="B27" s="14">
        <v>45524</v>
      </c>
      <c r="C27" s="15" t="s">
        <v>43</v>
      </c>
      <c r="D27" s="28" t="s">
        <v>17</v>
      </c>
      <c r="E27" s="17">
        <f>VLOOKUP(F27,[1]Hulpblad!C$6:D167,2,FALSE)</f>
        <v>1.75</v>
      </c>
      <c r="F27" s="29">
        <v>45</v>
      </c>
      <c r="G27" s="19">
        <f t="shared" si="0"/>
        <v>1.8</v>
      </c>
      <c r="H27" s="31">
        <v>59</v>
      </c>
      <c r="I27" s="31">
        <v>16</v>
      </c>
      <c r="J27" s="22">
        <f t="shared" si="1"/>
        <v>131.11111111111111</v>
      </c>
      <c r="K27" s="32">
        <v>21</v>
      </c>
      <c r="L27" s="32">
        <v>4</v>
      </c>
      <c r="M27" s="22">
        <f t="shared" si="2"/>
        <v>46.666666666666664</v>
      </c>
      <c r="N27" s="13">
        <f t="shared" si="3"/>
        <v>80</v>
      </c>
      <c r="O27" s="24">
        <f t="shared" si="4"/>
        <v>1.6</v>
      </c>
      <c r="P27" s="30">
        <f t="shared" si="5"/>
        <v>88.8888888888889</v>
      </c>
      <c r="Q27" s="26">
        <f t="shared" si="6"/>
        <v>88</v>
      </c>
      <c r="R27" s="27"/>
    </row>
    <row r="28" spans="1:18" ht="15.6" x14ac:dyDescent="0.3">
      <c r="A28" s="13">
        <v>27</v>
      </c>
      <c r="B28" s="14">
        <v>45525</v>
      </c>
      <c r="C28" s="15" t="s">
        <v>44</v>
      </c>
      <c r="D28" s="16" t="s">
        <v>17</v>
      </c>
      <c r="E28" s="17">
        <f>VLOOKUP(F28,[1]Hulpblad!C$6:D113,2,FALSE)</f>
        <v>1.95</v>
      </c>
      <c r="F28" s="29">
        <v>50</v>
      </c>
      <c r="G28" s="19">
        <f t="shared" si="0"/>
        <v>2</v>
      </c>
      <c r="H28" s="20">
        <v>45</v>
      </c>
      <c r="I28" s="21">
        <v>6</v>
      </c>
      <c r="J28" s="22">
        <f t="shared" si="1"/>
        <v>90</v>
      </c>
      <c r="K28" s="23">
        <v>42</v>
      </c>
      <c r="L28" s="23">
        <v>6</v>
      </c>
      <c r="M28" s="22">
        <f t="shared" si="2"/>
        <v>84</v>
      </c>
      <c r="N28" s="13">
        <f t="shared" si="3"/>
        <v>87</v>
      </c>
      <c r="O28" s="24">
        <f t="shared" si="4"/>
        <v>1.74</v>
      </c>
      <c r="P28" s="30">
        <f t="shared" si="5"/>
        <v>87</v>
      </c>
      <c r="Q28" s="26">
        <f t="shared" si="6"/>
        <v>87</v>
      </c>
      <c r="R28" s="27"/>
    </row>
    <row r="29" spans="1:18" ht="15.6" x14ac:dyDescent="0.3">
      <c r="A29" s="13">
        <v>28</v>
      </c>
      <c r="B29" s="14">
        <v>45525</v>
      </c>
      <c r="C29" s="34" t="s">
        <v>45</v>
      </c>
      <c r="D29" s="28" t="s">
        <v>17</v>
      </c>
      <c r="E29" s="17">
        <f>VLOOKUP(F29,[1]Hulpblad!C$6:D158,2,FALSE)</f>
        <v>1.65</v>
      </c>
      <c r="F29" s="35">
        <v>42</v>
      </c>
      <c r="G29" s="19">
        <f t="shared" si="0"/>
        <v>1.68</v>
      </c>
      <c r="H29" s="20">
        <v>34</v>
      </c>
      <c r="I29" s="21">
        <v>10</v>
      </c>
      <c r="J29" s="22">
        <f t="shared" si="1"/>
        <v>80.952380952380949</v>
      </c>
      <c r="K29" s="23">
        <v>38</v>
      </c>
      <c r="L29" s="23">
        <v>6</v>
      </c>
      <c r="M29" s="22">
        <f t="shared" si="2"/>
        <v>90.476190476190482</v>
      </c>
      <c r="N29" s="13">
        <f t="shared" si="3"/>
        <v>72</v>
      </c>
      <c r="O29" s="24">
        <f t="shared" si="4"/>
        <v>1.44</v>
      </c>
      <c r="P29" s="30">
        <f t="shared" si="5"/>
        <v>85.714285714285708</v>
      </c>
      <c r="Q29" s="26">
        <f t="shared" si="6"/>
        <v>85</v>
      </c>
      <c r="R29" s="27"/>
    </row>
    <row r="30" spans="1:18" ht="15.6" x14ac:dyDescent="0.3">
      <c r="A30" s="13">
        <v>29</v>
      </c>
      <c r="B30" s="14">
        <v>45527</v>
      </c>
      <c r="C30" s="15" t="s">
        <v>46</v>
      </c>
      <c r="D30" s="16" t="s">
        <v>17</v>
      </c>
      <c r="E30" s="17">
        <f>VLOOKUP(F30,[1]Hulpblad!C$6:D134,2,FALSE)</f>
        <v>2.37</v>
      </c>
      <c r="F30" s="29">
        <v>56</v>
      </c>
      <c r="G30" s="19">
        <f t="shared" si="0"/>
        <v>2.2400000000000002</v>
      </c>
      <c r="H30" s="20">
        <v>71</v>
      </c>
      <c r="I30" s="21">
        <v>11</v>
      </c>
      <c r="J30" s="22">
        <f t="shared" si="1"/>
        <v>126.78571428571428</v>
      </c>
      <c r="K30" s="23">
        <v>24</v>
      </c>
      <c r="L30" s="23">
        <v>9</v>
      </c>
      <c r="M30" s="22">
        <f t="shared" si="2"/>
        <v>42.857142857142854</v>
      </c>
      <c r="N30" s="13">
        <f t="shared" si="3"/>
        <v>95</v>
      </c>
      <c r="O30" s="24">
        <f t="shared" si="4"/>
        <v>1.9</v>
      </c>
      <c r="P30" s="30">
        <f t="shared" si="5"/>
        <v>84.821428571428555</v>
      </c>
      <c r="Q30" s="26">
        <f t="shared" si="6"/>
        <v>84</v>
      </c>
      <c r="R30" s="27"/>
    </row>
    <row r="31" spans="1:18" ht="15.6" x14ac:dyDescent="0.3">
      <c r="A31" s="13">
        <v>30</v>
      </c>
      <c r="B31" s="14">
        <v>45524</v>
      </c>
      <c r="C31" s="15" t="s">
        <v>47</v>
      </c>
      <c r="D31" s="28" t="s">
        <v>17</v>
      </c>
      <c r="E31" s="17">
        <f>VLOOKUP(F31,[1]Hulpblad!C$6:D111,2,FALSE)</f>
        <v>1.85</v>
      </c>
      <c r="F31" s="29">
        <v>47</v>
      </c>
      <c r="G31" s="19">
        <f t="shared" si="0"/>
        <v>1.88</v>
      </c>
      <c r="H31" s="20">
        <v>41</v>
      </c>
      <c r="I31" s="21">
        <v>8</v>
      </c>
      <c r="J31" s="22">
        <f t="shared" si="1"/>
        <v>87.2340425531915</v>
      </c>
      <c r="K31" s="23">
        <v>37</v>
      </c>
      <c r="L31" s="23">
        <v>5</v>
      </c>
      <c r="M31" s="22">
        <f t="shared" si="2"/>
        <v>78.723404255319153</v>
      </c>
      <c r="N31" s="13">
        <f t="shared" si="3"/>
        <v>78</v>
      </c>
      <c r="O31" s="24">
        <f t="shared" si="4"/>
        <v>1.56</v>
      </c>
      <c r="P31" s="30">
        <f t="shared" si="5"/>
        <v>82.978723404255334</v>
      </c>
      <c r="Q31" s="26">
        <f t="shared" si="6"/>
        <v>82</v>
      </c>
      <c r="R31" s="27"/>
    </row>
    <row r="32" spans="1:18" ht="15.6" x14ac:dyDescent="0.3">
      <c r="A32" s="13">
        <v>31</v>
      </c>
      <c r="B32" s="14">
        <v>45520</v>
      </c>
      <c r="C32" s="15" t="s">
        <v>48</v>
      </c>
      <c r="D32" s="16" t="s">
        <v>17</v>
      </c>
      <c r="E32" s="17">
        <f>VLOOKUP(F32,[1]Hulpblad!C$6:D159,2,FALSE)</f>
        <v>1.65</v>
      </c>
      <c r="F32" s="29">
        <v>42</v>
      </c>
      <c r="G32" s="19">
        <f t="shared" si="0"/>
        <v>1.68</v>
      </c>
      <c r="H32" s="20">
        <v>39</v>
      </c>
      <c r="I32" s="21">
        <v>14</v>
      </c>
      <c r="J32" s="22">
        <f t="shared" si="1"/>
        <v>92.857142857142861</v>
      </c>
      <c r="K32" s="23">
        <v>30</v>
      </c>
      <c r="L32" s="23">
        <v>4</v>
      </c>
      <c r="M32" s="22">
        <f t="shared" si="2"/>
        <v>71.428571428571431</v>
      </c>
      <c r="N32" s="13">
        <f t="shared" si="3"/>
        <v>69</v>
      </c>
      <c r="O32" s="24">
        <f t="shared" si="4"/>
        <v>1.38</v>
      </c>
      <c r="P32" s="30">
        <f t="shared" si="5"/>
        <v>82.142857142857139</v>
      </c>
      <c r="Q32" s="26">
        <f t="shared" si="6"/>
        <v>82</v>
      </c>
      <c r="R32" s="27"/>
    </row>
    <row r="33" spans="1:19" x14ac:dyDescent="0.3">
      <c r="A33" s="13">
        <v>32</v>
      </c>
      <c r="B33" s="14">
        <v>45528</v>
      </c>
      <c r="C33" s="15" t="s">
        <v>49</v>
      </c>
      <c r="D33" s="28" t="s">
        <v>17</v>
      </c>
      <c r="E33" s="17">
        <f>VLOOKUP(F33,[1]Hulpblad!C$6:D59,2,FALSE)</f>
        <v>2.62</v>
      </c>
      <c r="F33" s="29">
        <v>60</v>
      </c>
      <c r="G33" s="19">
        <f t="shared" si="0"/>
        <v>2.4</v>
      </c>
      <c r="H33" s="31">
        <v>61</v>
      </c>
      <c r="I33" s="31">
        <v>11</v>
      </c>
      <c r="J33" s="22">
        <f t="shared" si="1"/>
        <v>101.66666666666666</v>
      </c>
      <c r="K33" s="32">
        <v>35</v>
      </c>
      <c r="L33" s="32">
        <v>6</v>
      </c>
      <c r="M33" s="22">
        <f t="shared" si="2"/>
        <v>58.333333333333336</v>
      </c>
      <c r="N33" s="13">
        <f t="shared" si="3"/>
        <v>96</v>
      </c>
      <c r="O33" s="24">
        <f t="shared" si="4"/>
        <v>1.92</v>
      </c>
      <c r="P33" s="30">
        <f t="shared" si="5"/>
        <v>80</v>
      </c>
      <c r="Q33" s="26">
        <f t="shared" si="6"/>
        <v>80</v>
      </c>
      <c r="R33" s="27"/>
    </row>
    <row r="34" spans="1:19" ht="15.6" x14ac:dyDescent="0.3">
      <c r="A34" s="13">
        <v>33</v>
      </c>
      <c r="B34" s="14">
        <v>45526</v>
      </c>
      <c r="C34" s="15" t="s">
        <v>50</v>
      </c>
      <c r="D34" s="16" t="s">
        <v>17</v>
      </c>
      <c r="E34" s="17">
        <f>VLOOKUP(F34,[1]Hulpblad!C$6:D90,2,FALSE)</f>
        <v>3.37</v>
      </c>
      <c r="F34" s="29">
        <v>72</v>
      </c>
      <c r="G34" s="19">
        <f t="shared" si="0"/>
        <v>2.88</v>
      </c>
      <c r="H34" s="20">
        <v>66</v>
      </c>
      <c r="I34" s="21">
        <v>11</v>
      </c>
      <c r="J34" s="22">
        <f t="shared" si="1"/>
        <v>91.666666666666657</v>
      </c>
      <c r="K34" s="23">
        <v>49</v>
      </c>
      <c r="L34" s="23">
        <v>7</v>
      </c>
      <c r="M34" s="22">
        <f t="shared" si="2"/>
        <v>68.055555555555557</v>
      </c>
      <c r="N34" s="13">
        <f t="shared" si="3"/>
        <v>115</v>
      </c>
      <c r="O34" s="24">
        <f t="shared" si="4"/>
        <v>2.2999999999999998</v>
      </c>
      <c r="P34" s="30">
        <f t="shared" si="5"/>
        <v>79.8611111111111</v>
      </c>
      <c r="Q34" s="26">
        <f t="shared" si="6"/>
        <v>79</v>
      </c>
      <c r="R34" s="27"/>
      <c r="S34" s="27">
        <v>68</v>
      </c>
    </row>
    <row r="35" spans="1:19" ht="15.6" x14ac:dyDescent="0.3">
      <c r="A35" s="13">
        <v>34</v>
      </c>
      <c r="B35" s="14">
        <v>45526</v>
      </c>
      <c r="C35" s="15" t="s">
        <v>51</v>
      </c>
      <c r="D35" s="28" t="s">
        <v>17</v>
      </c>
      <c r="E35" s="17">
        <f>VLOOKUP(F35,[1]Hulpblad!C$6:D180,2,FALSE)</f>
        <v>2.12</v>
      </c>
      <c r="F35" s="29">
        <v>52</v>
      </c>
      <c r="G35" s="19">
        <f t="shared" si="0"/>
        <v>2.08</v>
      </c>
      <c r="H35" s="20">
        <v>50</v>
      </c>
      <c r="I35" s="21">
        <v>16</v>
      </c>
      <c r="J35" s="22">
        <f t="shared" si="1"/>
        <v>96.15384615384616</v>
      </c>
      <c r="K35" s="23">
        <v>33</v>
      </c>
      <c r="L35" s="23">
        <v>4</v>
      </c>
      <c r="M35" s="22">
        <f t="shared" si="2"/>
        <v>63.46153846153846</v>
      </c>
      <c r="N35" s="13">
        <f t="shared" si="3"/>
        <v>83</v>
      </c>
      <c r="O35" s="24">
        <f t="shared" si="4"/>
        <v>1.66</v>
      </c>
      <c r="P35" s="30">
        <f t="shared" si="5"/>
        <v>79.807692307692307</v>
      </c>
      <c r="Q35" s="26">
        <f t="shared" si="6"/>
        <v>79</v>
      </c>
      <c r="R35" s="27"/>
      <c r="S35" s="27">
        <v>50</v>
      </c>
    </row>
    <row r="36" spans="1:19" ht="15.6" x14ac:dyDescent="0.3">
      <c r="A36" s="13">
        <v>35</v>
      </c>
      <c r="B36" s="14">
        <v>45528</v>
      </c>
      <c r="C36" s="15" t="s">
        <v>52</v>
      </c>
      <c r="D36" s="16" t="s">
        <v>17</v>
      </c>
      <c r="E36" s="17">
        <f>VLOOKUP(F36,[1]Hulpblad!C$6:D155,2,FALSE)</f>
        <v>2.62</v>
      </c>
      <c r="F36" s="29">
        <v>60</v>
      </c>
      <c r="G36" s="19">
        <f t="shared" si="0"/>
        <v>2.4</v>
      </c>
      <c r="H36" s="20">
        <v>41</v>
      </c>
      <c r="I36" s="21">
        <v>11</v>
      </c>
      <c r="J36" s="22">
        <f t="shared" si="1"/>
        <v>68.333333333333329</v>
      </c>
      <c r="K36" s="23">
        <v>53</v>
      </c>
      <c r="L36" s="23">
        <v>10</v>
      </c>
      <c r="M36" s="22">
        <f t="shared" si="2"/>
        <v>88.333333333333329</v>
      </c>
      <c r="N36" s="13">
        <f t="shared" si="3"/>
        <v>94</v>
      </c>
      <c r="O36" s="24">
        <f t="shared" si="4"/>
        <v>1.88</v>
      </c>
      <c r="P36" s="30">
        <f t="shared" si="5"/>
        <v>78.333333333333329</v>
      </c>
      <c r="Q36" s="26">
        <f t="shared" si="6"/>
        <v>78</v>
      </c>
      <c r="R36" s="27"/>
      <c r="S36" s="27">
        <v>56</v>
      </c>
    </row>
    <row r="37" spans="1:19" x14ac:dyDescent="0.3">
      <c r="A37" s="13">
        <v>36</v>
      </c>
      <c r="B37" s="14">
        <v>45521</v>
      </c>
      <c r="C37" s="34" t="s">
        <v>53</v>
      </c>
      <c r="D37" s="28" t="s">
        <v>17</v>
      </c>
      <c r="E37" s="17">
        <f>VLOOKUP(F37,[1]Hulpblad!C$6:D78,2,FALSE)</f>
        <v>2.87</v>
      </c>
      <c r="F37" s="29">
        <v>64</v>
      </c>
      <c r="G37" s="19">
        <f t="shared" si="0"/>
        <v>2.56</v>
      </c>
      <c r="H37" s="31">
        <v>58</v>
      </c>
      <c r="I37" s="31">
        <v>8</v>
      </c>
      <c r="J37" s="22">
        <f t="shared" si="1"/>
        <v>90.625</v>
      </c>
      <c r="K37" s="32">
        <v>42</v>
      </c>
      <c r="L37" s="32">
        <v>4</v>
      </c>
      <c r="M37" s="22">
        <f t="shared" si="2"/>
        <v>65.625</v>
      </c>
      <c r="N37" s="13">
        <f t="shared" si="3"/>
        <v>100</v>
      </c>
      <c r="O37" s="24">
        <f t="shared" si="4"/>
        <v>2</v>
      </c>
      <c r="P37" s="30">
        <f t="shared" si="5"/>
        <v>78.125</v>
      </c>
      <c r="Q37" s="26">
        <f t="shared" si="6"/>
        <v>78</v>
      </c>
      <c r="R37" s="27"/>
      <c r="S37" s="27">
        <v>60</v>
      </c>
    </row>
    <row r="38" spans="1:19" x14ac:dyDescent="0.3">
      <c r="A38" s="13">
        <v>37</v>
      </c>
      <c r="B38" s="14">
        <v>45525</v>
      </c>
      <c r="C38" s="15" t="s">
        <v>54</v>
      </c>
      <c r="D38" s="16" t="s">
        <v>17</v>
      </c>
      <c r="E38" s="17">
        <f>VLOOKUP(F38,[1]Hulpblad!C$6:D166,2,FALSE)</f>
        <v>1.85</v>
      </c>
      <c r="F38" s="29">
        <v>47</v>
      </c>
      <c r="G38" s="19">
        <f t="shared" si="0"/>
        <v>1.88</v>
      </c>
      <c r="H38" s="36">
        <v>32</v>
      </c>
      <c r="I38" s="37">
        <v>7</v>
      </c>
      <c r="J38" s="22">
        <f t="shared" si="1"/>
        <v>68.085106382978722</v>
      </c>
      <c r="K38" s="36">
        <v>39</v>
      </c>
      <c r="L38" s="36">
        <v>16</v>
      </c>
      <c r="M38" s="22">
        <f t="shared" si="2"/>
        <v>82.978723404255319</v>
      </c>
      <c r="N38" s="13">
        <f t="shared" si="3"/>
        <v>71</v>
      </c>
      <c r="O38" s="24">
        <f t="shared" si="4"/>
        <v>1.42</v>
      </c>
      <c r="P38" s="30">
        <f t="shared" si="5"/>
        <v>75.531914893617028</v>
      </c>
      <c r="Q38" s="26">
        <f t="shared" si="6"/>
        <v>75</v>
      </c>
      <c r="R38" s="27"/>
      <c r="S38" s="27">
        <v>45</v>
      </c>
    </row>
    <row r="39" spans="1:19" x14ac:dyDescent="0.3">
      <c r="A39" s="13">
        <v>38</v>
      </c>
      <c r="B39" s="14">
        <v>45527</v>
      </c>
      <c r="C39" s="15" t="s">
        <v>55</v>
      </c>
      <c r="D39" s="28" t="s">
        <v>17</v>
      </c>
      <c r="E39" s="17">
        <f>VLOOKUP(F39,[1]Hulpblad!C$6:D135,2,FALSE)</f>
        <v>2.12</v>
      </c>
      <c r="F39" s="33">
        <v>52</v>
      </c>
      <c r="G39" s="19">
        <f t="shared" si="0"/>
        <v>2.08</v>
      </c>
      <c r="H39" s="36">
        <v>31</v>
      </c>
      <c r="I39" s="37">
        <v>9</v>
      </c>
      <c r="J39" s="22">
        <f t="shared" si="1"/>
        <v>59.615384615384613</v>
      </c>
      <c r="K39" s="36">
        <v>44</v>
      </c>
      <c r="L39" s="36">
        <v>7</v>
      </c>
      <c r="M39" s="22">
        <f t="shared" si="2"/>
        <v>84.615384615384613</v>
      </c>
      <c r="N39" s="13">
        <f t="shared" si="3"/>
        <v>75</v>
      </c>
      <c r="O39" s="24">
        <f t="shared" si="4"/>
        <v>1.5</v>
      </c>
      <c r="P39" s="30">
        <f t="shared" si="5"/>
        <v>72.115384615384613</v>
      </c>
      <c r="Q39" s="26">
        <f t="shared" si="6"/>
        <v>72</v>
      </c>
      <c r="R39" s="27"/>
      <c r="S39" s="27">
        <v>50</v>
      </c>
    </row>
    <row r="40" spans="1:19" ht="15.6" x14ac:dyDescent="0.3">
      <c r="A40" s="13">
        <v>39</v>
      </c>
      <c r="B40" s="14">
        <v>45524</v>
      </c>
      <c r="C40" s="15" t="s">
        <v>56</v>
      </c>
      <c r="D40" s="16" t="s">
        <v>17</v>
      </c>
      <c r="E40" s="17">
        <f>VLOOKUP(F40,[1]Hulpblad!C$6:D152,2,FALSE)</f>
        <v>2.62</v>
      </c>
      <c r="F40" s="29">
        <v>60</v>
      </c>
      <c r="G40" s="19">
        <f t="shared" si="0"/>
        <v>2.4</v>
      </c>
      <c r="H40" s="20">
        <v>33</v>
      </c>
      <c r="I40" s="21">
        <v>12</v>
      </c>
      <c r="J40" s="22">
        <f t="shared" si="1"/>
        <v>55.000000000000007</v>
      </c>
      <c r="K40" s="23">
        <v>52</v>
      </c>
      <c r="L40" s="23">
        <v>8</v>
      </c>
      <c r="M40" s="22">
        <f t="shared" si="2"/>
        <v>86.666666666666671</v>
      </c>
      <c r="N40" s="13">
        <f t="shared" si="3"/>
        <v>85</v>
      </c>
      <c r="O40" s="24">
        <f t="shared" si="4"/>
        <v>1.7</v>
      </c>
      <c r="P40" s="30">
        <f t="shared" si="5"/>
        <v>70.833333333333343</v>
      </c>
      <c r="Q40" s="26">
        <f t="shared" si="6"/>
        <v>70</v>
      </c>
      <c r="R40" s="27"/>
      <c r="S40" s="27">
        <v>56</v>
      </c>
    </row>
    <row r="41" spans="1:19" ht="15.6" x14ac:dyDescent="0.3">
      <c r="A41" s="13">
        <v>40</v>
      </c>
      <c r="B41" s="14">
        <v>45528</v>
      </c>
      <c r="C41" s="15" t="s">
        <v>57</v>
      </c>
      <c r="D41" s="28" t="s">
        <v>17</v>
      </c>
      <c r="E41" s="17">
        <f>VLOOKUP(F41,[1]Hulpblad!C$6:D116,2,FALSE)</f>
        <v>2.62</v>
      </c>
      <c r="F41" s="29">
        <v>60</v>
      </c>
      <c r="G41" s="19">
        <f t="shared" si="0"/>
        <v>2.4</v>
      </c>
      <c r="H41" s="20">
        <v>53</v>
      </c>
      <c r="I41" s="21">
        <v>7</v>
      </c>
      <c r="J41" s="22">
        <f t="shared" si="1"/>
        <v>88.333333333333329</v>
      </c>
      <c r="K41" s="23">
        <v>31</v>
      </c>
      <c r="L41" s="23">
        <v>7</v>
      </c>
      <c r="M41" s="22">
        <f t="shared" si="2"/>
        <v>51.666666666666671</v>
      </c>
      <c r="N41" s="13">
        <f t="shared" si="3"/>
        <v>84</v>
      </c>
      <c r="O41" s="24">
        <f t="shared" si="4"/>
        <v>1.68</v>
      </c>
      <c r="P41" s="30">
        <f t="shared" si="5"/>
        <v>70</v>
      </c>
      <c r="Q41" s="26">
        <f t="shared" si="6"/>
        <v>70</v>
      </c>
      <c r="R41" s="27"/>
      <c r="S41" s="27">
        <v>56</v>
      </c>
    </row>
    <row r="42" spans="1:19" x14ac:dyDescent="0.3">
      <c r="A42" s="13">
        <v>41</v>
      </c>
      <c r="B42" s="14">
        <v>45519</v>
      </c>
      <c r="C42" s="15" t="s">
        <v>58</v>
      </c>
      <c r="D42" s="16" t="s">
        <v>17</v>
      </c>
      <c r="E42" s="17">
        <f>VLOOKUP(F42,[1]Hulpblad!C$6:D156,2,FALSE)</f>
        <v>1.75</v>
      </c>
      <c r="F42" s="29">
        <v>45</v>
      </c>
      <c r="G42" s="19">
        <f t="shared" si="0"/>
        <v>1.8</v>
      </c>
      <c r="H42" s="31">
        <v>33</v>
      </c>
      <c r="I42" s="31">
        <v>5</v>
      </c>
      <c r="J42" s="22">
        <f t="shared" si="1"/>
        <v>73.333333333333329</v>
      </c>
      <c r="K42" s="32">
        <v>28</v>
      </c>
      <c r="L42" s="32">
        <v>5</v>
      </c>
      <c r="M42" s="22">
        <f t="shared" si="2"/>
        <v>62.222222222222221</v>
      </c>
      <c r="N42" s="13">
        <f t="shared" si="3"/>
        <v>61</v>
      </c>
      <c r="O42" s="24">
        <f t="shared" si="4"/>
        <v>1.22</v>
      </c>
      <c r="P42" s="30">
        <f t="shared" si="5"/>
        <v>67.777777777777771</v>
      </c>
      <c r="Q42" s="26">
        <f t="shared" si="6"/>
        <v>67</v>
      </c>
      <c r="R42" s="27"/>
      <c r="S42" s="27">
        <v>42</v>
      </c>
    </row>
    <row r="43" spans="1:19" ht="15.6" x14ac:dyDescent="0.3">
      <c r="A43" s="13">
        <v>42</v>
      </c>
      <c r="B43" s="14">
        <v>45527</v>
      </c>
      <c r="C43" s="15" t="s">
        <v>59</v>
      </c>
      <c r="D43" s="28" t="s">
        <v>17</v>
      </c>
      <c r="E43" s="17">
        <f>VLOOKUP(F43,[1]Hulpblad!C$6:D95,2,FALSE)</f>
        <v>2.62</v>
      </c>
      <c r="F43" s="29">
        <v>60</v>
      </c>
      <c r="G43" s="19">
        <f t="shared" si="0"/>
        <v>2.4</v>
      </c>
      <c r="H43" s="38">
        <v>37</v>
      </c>
      <c r="I43" s="39">
        <v>8</v>
      </c>
      <c r="J43" s="22">
        <f t="shared" si="1"/>
        <v>61.666666666666671</v>
      </c>
      <c r="K43" s="40">
        <v>43</v>
      </c>
      <c r="L43" s="40">
        <v>8</v>
      </c>
      <c r="M43" s="22">
        <f t="shared" si="2"/>
        <v>71.666666666666671</v>
      </c>
      <c r="N43" s="13">
        <f t="shared" si="3"/>
        <v>80</v>
      </c>
      <c r="O43" s="24">
        <f t="shared" si="4"/>
        <v>1.6</v>
      </c>
      <c r="P43" s="30">
        <f t="shared" si="5"/>
        <v>66.666666666666671</v>
      </c>
      <c r="Q43" s="26">
        <f t="shared" si="6"/>
        <v>66</v>
      </c>
      <c r="R43" s="27"/>
      <c r="S43" s="27">
        <v>56</v>
      </c>
    </row>
    <row r="44" spans="1:19" ht="15.6" x14ac:dyDescent="0.3">
      <c r="A44" s="13">
        <v>43</v>
      </c>
      <c r="B44" s="14">
        <v>45524</v>
      </c>
      <c r="C44" s="15" t="s">
        <v>60</v>
      </c>
      <c r="D44" s="16" t="s">
        <v>17</v>
      </c>
      <c r="E44" s="17">
        <f>VLOOKUP(F44,[1]Hulpblad!C$6:D138,2,FALSE)</f>
        <v>2.12</v>
      </c>
      <c r="F44" s="29">
        <v>52</v>
      </c>
      <c r="G44" s="19">
        <f t="shared" si="0"/>
        <v>2.08</v>
      </c>
      <c r="H44" s="38">
        <v>37</v>
      </c>
      <c r="I44" s="39">
        <v>4</v>
      </c>
      <c r="J44" s="22">
        <f t="shared" si="1"/>
        <v>71.15384615384616</v>
      </c>
      <c r="K44" s="40">
        <v>32</v>
      </c>
      <c r="L44" s="40">
        <v>8</v>
      </c>
      <c r="M44" s="22">
        <f t="shared" si="2"/>
        <v>61.53846153846154</v>
      </c>
      <c r="N44" s="13">
        <f t="shared" si="3"/>
        <v>69</v>
      </c>
      <c r="O44" s="24">
        <f t="shared" si="4"/>
        <v>1.38</v>
      </c>
      <c r="P44" s="30">
        <f t="shared" si="5"/>
        <v>66.34615384615384</v>
      </c>
      <c r="Q44" s="26">
        <f t="shared" si="6"/>
        <v>66</v>
      </c>
      <c r="R44" s="27"/>
      <c r="S44" s="27">
        <v>50</v>
      </c>
    </row>
    <row r="45" spans="1:19" x14ac:dyDescent="0.3">
      <c r="A45" s="13">
        <v>44</v>
      </c>
      <c r="B45" s="14">
        <v>45526</v>
      </c>
      <c r="C45" s="15" t="s">
        <v>61</v>
      </c>
      <c r="D45" s="28" t="s">
        <v>17</v>
      </c>
      <c r="E45" s="17">
        <f>VLOOKUP(F45,[1]Hulpblad!C$6:D44,2,FALSE)</f>
        <v>2.37</v>
      </c>
      <c r="F45" s="29">
        <v>56</v>
      </c>
      <c r="G45" s="19">
        <f t="shared" si="0"/>
        <v>2.2400000000000002</v>
      </c>
      <c r="H45" s="41">
        <v>30</v>
      </c>
      <c r="I45" s="41">
        <v>5</v>
      </c>
      <c r="J45" s="22">
        <f t="shared" si="1"/>
        <v>53.571428571428569</v>
      </c>
      <c r="K45" s="42">
        <v>41</v>
      </c>
      <c r="L45" s="42">
        <v>4</v>
      </c>
      <c r="M45" s="22">
        <f t="shared" si="2"/>
        <v>73.214285714285708</v>
      </c>
      <c r="N45" s="13">
        <f t="shared" si="3"/>
        <v>71</v>
      </c>
      <c r="O45" s="24">
        <f t="shared" si="4"/>
        <v>1.42</v>
      </c>
      <c r="P45" s="30">
        <f t="shared" si="5"/>
        <v>63.392857142857132</v>
      </c>
      <c r="Q45" s="26">
        <f t="shared" si="6"/>
        <v>63</v>
      </c>
      <c r="R45" s="27"/>
      <c r="S45" s="27">
        <v>52</v>
      </c>
    </row>
    <row r="46" spans="1:19" ht="15.6" x14ac:dyDescent="0.3">
      <c r="A46" s="13">
        <v>45</v>
      </c>
      <c r="B46" s="14">
        <v>45519</v>
      </c>
      <c r="C46" s="34" t="s">
        <v>62</v>
      </c>
      <c r="D46" s="16" t="s">
        <v>17</v>
      </c>
      <c r="E46" s="17">
        <f>VLOOKUP(F46,[1]Hulpblad!C$6:D88,2,FALSE)</f>
        <v>1.85</v>
      </c>
      <c r="F46" s="35">
        <v>47</v>
      </c>
      <c r="G46" s="19">
        <f t="shared" si="0"/>
        <v>1.88</v>
      </c>
      <c r="H46" s="38">
        <v>25</v>
      </c>
      <c r="I46" s="39">
        <v>6</v>
      </c>
      <c r="J46" s="22">
        <f t="shared" si="1"/>
        <v>53.191489361702125</v>
      </c>
      <c r="K46" s="40">
        <v>33</v>
      </c>
      <c r="L46" s="40">
        <v>6</v>
      </c>
      <c r="M46" s="22">
        <f t="shared" si="2"/>
        <v>70.212765957446805</v>
      </c>
      <c r="N46" s="13">
        <f t="shared" si="3"/>
        <v>58</v>
      </c>
      <c r="O46" s="24">
        <f t="shared" si="4"/>
        <v>1.1599999999999999</v>
      </c>
      <c r="P46" s="30">
        <f t="shared" si="5"/>
        <v>61.702127659574465</v>
      </c>
      <c r="Q46" s="26">
        <f t="shared" si="6"/>
        <v>61</v>
      </c>
      <c r="R46" s="27"/>
      <c r="S46" s="27">
        <v>45</v>
      </c>
    </row>
    <row r="47" spans="1:19" x14ac:dyDescent="0.3">
      <c r="A47" s="13">
        <v>46</v>
      </c>
      <c r="B47" s="14">
        <v>45526</v>
      </c>
      <c r="C47" s="15" t="s">
        <v>63</v>
      </c>
      <c r="D47" s="28" t="s">
        <v>17</v>
      </c>
      <c r="E47" s="17">
        <f>VLOOKUP(F47,[1]Hulpblad!C$6:D103,2,FALSE)</f>
        <v>3.75</v>
      </c>
      <c r="F47" s="29">
        <v>80</v>
      </c>
      <c r="G47" s="19">
        <f t="shared" si="0"/>
        <v>3.2</v>
      </c>
      <c r="H47" s="41">
        <v>48</v>
      </c>
      <c r="I47" s="41">
        <v>12</v>
      </c>
      <c r="J47" s="22">
        <f t="shared" si="1"/>
        <v>60</v>
      </c>
      <c r="K47" s="42">
        <v>41</v>
      </c>
      <c r="L47" s="42">
        <v>15</v>
      </c>
      <c r="M47" s="22">
        <f t="shared" si="2"/>
        <v>51.249999999999993</v>
      </c>
      <c r="N47" s="13">
        <f t="shared" si="3"/>
        <v>89</v>
      </c>
      <c r="O47" s="24">
        <f t="shared" si="4"/>
        <v>1.78</v>
      </c>
      <c r="P47" s="30">
        <f t="shared" si="5"/>
        <v>55.625</v>
      </c>
      <c r="Q47" s="26">
        <f t="shared" si="6"/>
        <v>55</v>
      </c>
      <c r="R47" s="27"/>
      <c r="S47" s="27">
        <v>68</v>
      </c>
    </row>
    <row r="48" spans="1:19" ht="15.6" x14ac:dyDescent="0.3">
      <c r="A48" s="13">
        <v>47</v>
      </c>
      <c r="B48" s="14">
        <v>45525</v>
      </c>
      <c r="C48" s="15" t="s">
        <v>64</v>
      </c>
      <c r="D48" s="16" t="s">
        <v>17</v>
      </c>
      <c r="E48" s="17">
        <f>VLOOKUP(F48,[1]Hulpblad!C$6:D75,2,FALSE)</f>
        <v>4.25</v>
      </c>
      <c r="F48" s="29">
        <v>88</v>
      </c>
      <c r="G48" s="19">
        <f t="shared" si="0"/>
        <v>3.52</v>
      </c>
      <c r="H48" s="38">
        <v>51</v>
      </c>
      <c r="I48" s="39">
        <v>10</v>
      </c>
      <c r="J48" s="22">
        <f t="shared" si="1"/>
        <v>57.95454545454546</v>
      </c>
      <c r="K48" s="40">
        <v>42</v>
      </c>
      <c r="L48" s="40">
        <v>9</v>
      </c>
      <c r="M48" s="22">
        <f t="shared" si="2"/>
        <v>47.727272727272727</v>
      </c>
      <c r="N48" s="13">
        <f t="shared" si="3"/>
        <v>93</v>
      </c>
      <c r="O48" s="24">
        <f t="shared" si="4"/>
        <v>1.86</v>
      </c>
      <c r="P48" s="30">
        <f t="shared" si="5"/>
        <v>52.840909090909093</v>
      </c>
      <c r="Q48" s="26">
        <f t="shared" si="6"/>
        <v>52</v>
      </c>
      <c r="R48" s="27"/>
      <c r="S48" s="27">
        <v>72</v>
      </c>
    </row>
  </sheetData>
  <protectedRanges>
    <protectedRange sqref="G2:G48 J2:J48 M2:Q48" name="Fred_1"/>
  </protectedRanges>
  <conditionalFormatting sqref="P2:Q48">
    <cfRule type="cellIs" dxfId="1" priority="1" stopIfTrue="1" operator="lessThan">
      <formula>79.5</formula>
    </cfRule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8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cp:lastPrinted>2024-09-02T19:40:07Z</cp:lastPrinted>
  <dcterms:created xsi:type="dcterms:W3CDTF">2024-08-26T08:43:26Z</dcterms:created>
  <dcterms:modified xsi:type="dcterms:W3CDTF">2024-09-02T19:40:32Z</dcterms:modified>
</cp:coreProperties>
</file>