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4/Libre/"/>
    </mc:Choice>
  </mc:AlternateContent>
  <xr:revisionPtr revIDLastSave="0" documentId="14_{9AA29BF1-C5DF-4165-889D-689B0C89FA6D}" xr6:coauthVersionLast="47" xr6:coauthVersionMax="47" xr10:uidLastSave="{00000000-0000-0000-0000-000000000000}"/>
  <bookViews>
    <workbookView xWindow="-120" yWindow="-120" windowWidth="25440" windowHeight="15390" xr2:uid="{E474549C-FD77-4D27-BD2A-73BA433A3008}"/>
  </bookViews>
  <sheets>
    <sheet name="Blad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1" i="1" l="1"/>
  <c r="N51" i="1"/>
  <c r="K51" i="1"/>
  <c r="F51" i="1"/>
  <c r="E51" i="1"/>
  <c r="C51" i="1"/>
  <c r="Q50" i="1"/>
  <c r="N50" i="1"/>
  <c r="K50" i="1"/>
  <c r="F50" i="1"/>
  <c r="E50" i="1"/>
  <c r="C50" i="1"/>
  <c r="Q49" i="1"/>
  <c r="N49" i="1"/>
  <c r="K49" i="1"/>
  <c r="F49" i="1"/>
  <c r="E49" i="1"/>
  <c r="C49" i="1"/>
  <c r="Q48" i="1"/>
  <c r="N48" i="1"/>
  <c r="K48" i="1"/>
  <c r="F48" i="1"/>
  <c r="E48" i="1"/>
  <c r="C48" i="1"/>
  <c r="Q47" i="1"/>
  <c r="N47" i="1"/>
  <c r="K47" i="1"/>
  <c r="F47" i="1"/>
  <c r="E47" i="1"/>
  <c r="C47" i="1"/>
  <c r="Q46" i="1"/>
  <c r="N46" i="1"/>
  <c r="K46" i="1"/>
  <c r="F46" i="1"/>
  <c r="E46" i="1"/>
  <c r="C46" i="1"/>
  <c r="Q45" i="1"/>
  <c r="N45" i="1"/>
  <c r="K45" i="1"/>
  <c r="F45" i="1"/>
  <c r="E45" i="1"/>
  <c r="C45" i="1"/>
  <c r="Q44" i="1"/>
  <c r="N44" i="1"/>
  <c r="K44" i="1"/>
  <c r="F44" i="1"/>
  <c r="E44" i="1"/>
  <c r="C44" i="1"/>
  <c r="Q43" i="1"/>
  <c r="N43" i="1"/>
  <c r="K43" i="1"/>
  <c r="F43" i="1"/>
  <c r="E43" i="1"/>
  <c r="C43" i="1"/>
  <c r="Q42" i="1"/>
  <c r="N42" i="1"/>
  <c r="K42" i="1"/>
  <c r="F42" i="1"/>
  <c r="E42" i="1"/>
  <c r="C42" i="1"/>
  <c r="Q41" i="1"/>
  <c r="N41" i="1"/>
  <c r="K41" i="1"/>
  <c r="F41" i="1"/>
  <c r="E41" i="1"/>
  <c r="C41" i="1"/>
  <c r="Q40" i="1"/>
  <c r="N40" i="1"/>
  <c r="K40" i="1"/>
  <c r="F40" i="1"/>
  <c r="E40" i="1"/>
  <c r="C40" i="1"/>
  <c r="Q39" i="1"/>
  <c r="N39" i="1"/>
  <c r="K39" i="1"/>
  <c r="F39" i="1"/>
  <c r="E39" i="1"/>
  <c r="C39" i="1"/>
  <c r="Q38" i="1"/>
  <c r="N38" i="1"/>
  <c r="K38" i="1"/>
  <c r="F38" i="1"/>
  <c r="E38" i="1"/>
  <c r="C38" i="1"/>
  <c r="Q37" i="1"/>
  <c r="N37" i="1"/>
  <c r="K37" i="1"/>
  <c r="F37" i="1"/>
  <c r="E37" i="1"/>
  <c r="C37" i="1"/>
  <c r="Q36" i="1"/>
  <c r="N36" i="1"/>
  <c r="K36" i="1"/>
  <c r="F36" i="1"/>
  <c r="E36" i="1"/>
  <c r="C36" i="1"/>
  <c r="Q35" i="1"/>
  <c r="N35" i="1"/>
  <c r="K35" i="1"/>
  <c r="F35" i="1"/>
  <c r="E35" i="1"/>
  <c r="C35" i="1"/>
  <c r="Q34" i="1"/>
  <c r="N34" i="1"/>
  <c r="K34" i="1"/>
  <c r="F34" i="1"/>
  <c r="E34" i="1"/>
  <c r="C34" i="1"/>
  <c r="Q33" i="1"/>
  <c r="N33" i="1"/>
  <c r="K33" i="1"/>
  <c r="F33" i="1"/>
  <c r="E33" i="1"/>
  <c r="C33" i="1"/>
  <c r="Q32" i="1"/>
  <c r="N32" i="1"/>
  <c r="K32" i="1"/>
  <c r="F32" i="1"/>
  <c r="E32" i="1"/>
  <c r="C32" i="1"/>
  <c r="Q31" i="1"/>
  <c r="N31" i="1"/>
  <c r="K31" i="1"/>
  <c r="F31" i="1"/>
  <c r="E31" i="1"/>
  <c r="C31" i="1"/>
  <c r="Q30" i="1"/>
  <c r="N30" i="1"/>
  <c r="K30" i="1"/>
  <c r="F30" i="1"/>
  <c r="E30" i="1"/>
  <c r="C30" i="1"/>
  <c r="Q29" i="1"/>
  <c r="N29" i="1"/>
  <c r="K29" i="1"/>
  <c r="F29" i="1"/>
  <c r="E29" i="1"/>
  <c r="C29" i="1"/>
  <c r="Q28" i="1"/>
  <c r="N28" i="1"/>
  <c r="K28" i="1"/>
  <c r="F28" i="1"/>
  <c r="E28" i="1"/>
  <c r="C28" i="1"/>
  <c r="Q27" i="1"/>
  <c r="N27" i="1"/>
  <c r="K27" i="1"/>
  <c r="F27" i="1"/>
  <c r="E27" i="1"/>
  <c r="C27" i="1"/>
  <c r="Q26" i="1"/>
  <c r="N26" i="1"/>
  <c r="K26" i="1"/>
  <c r="F26" i="1"/>
  <c r="E26" i="1"/>
  <c r="C26" i="1"/>
  <c r="Q25" i="1"/>
  <c r="N25" i="1"/>
  <c r="K25" i="1"/>
  <c r="F25" i="1"/>
  <c r="E25" i="1"/>
  <c r="C25" i="1"/>
  <c r="Q24" i="1"/>
  <c r="N24" i="1"/>
  <c r="K24" i="1"/>
  <c r="F24" i="1"/>
  <c r="E24" i="1"/>
  <c r="C24" i="1"/>
  <c r="Q23" i="1"/>
  <c r="N23" i="1"/>
  <c r="K23" i="1"/>
  <c r="F23" i="1"/>
  <c r="E23" i="1"/>
  <c r="C23" i="1"/>
  <c r="Q22" i="1"/>
  <c r="N22" i="1"/>
  <c r="K22" i="1"/>
  <c r="F22" i="1"/>
  <c r="E22" i="1"/>
  <c r="C22" i="1"/>
  <c r="Q21" i="1"/>
  <c r="N21" i="1"/>
  <c r="K21" i="1"/>
  <c r="F21" i="1"/>
  <c r="E21" i="1"/>
  <c r="C21" i="1"/>
  <c r="Q20" i="1"/>
  <c r="N20" i="1"/>
  <c r="K20" i="1"/>
  <c r="F20" i="1"/>
  <c r="E20" i="1"/>
  <c r="C20" i="1"/>
  <c r="Q19" i="1"/>
  <c r="N19" i="1"/>
  <c r="K19" i="1"/>
  <c r="F19" i="1"/>
  <c r="E19" i="1"/>
  <c r="C19" i="1"/>
  <c r="Q18" i="1"/>
  <c r="N18" i="1"/>
  <c r="K18" i="1"/>
  <c r="F18" i="1"/>
  <c r="E18" i="1"/>
  <c r="C18" i="1"/>
  <c r="Q17" i="1"/>
  <c r="N17" i="1"/>
  <c r="K17" i="1"/>
  <c r="F17" i="1"/>
  <c r="E17" i="1"/>
  <c r="C17" i="1"/>
  <c r="Q16" i="1"/>
  <c r="N16" i="1"/>
  <c r="K16" i="1"/>
  <c r="F16" i="1"/>
  <c r="E16" i="1"/>
  <c r="C16" i="1"/>
  <c r="Q15" i="1"/>
  <c r="N15" i="1"/>
  <c r="K15" i="1"/>
  <c r="G15" i="1"/>
  <c r="S15" i="1" s="1"/>
  <c r="E15" i="1"/>
  <c r="C15" i="1"/>
  <c r="Q14" i="1"/>
  <c r="N14" i="1"/>
  <c r="K14" i="1"/>
  <c r="G14" i="1"/>
  <c r="S14" i="1" s="1"/>
  <c r="F14" i="1"/>
  <c r="E14" i="1"/>
  <c r="C14" i="1"/>
  <c r="Q13" i="1"/>
  <c r="N13" i="1"/>
  <c r="K13" i="1"/>
  <c r="G13" i="1"/>
  <c r="S13" i="1" s="1"/>
  <c r="F13" i="1"/>
  <c r="E13" i="1"/>
  <c r="C13" i="1"/>
  <c r="Q12" i="1"/>
  <c r="N12" i="1"/>
  <c r="K12" i="1"/>
  <c r="G12" i="1"/>
  <c r="S12" i="1" s="1"/>
  <c r="F12" i="1"/>
  <c r="E12" i="1"/>
  <c r="C12" i="1"/>
  <c r="Q11" i="1"/>
  <c r="N11" i="1"/>
  <c r="K11" i="1"/>
  <c r="G11" i="1"/>
  <c r="S11" i="1" s="1"/>
  <c r="F11" i="1"/>
  <c r="E11" i="1"/>
  <c r="C11" i="1"/>
  <c r="Q10" i="1"/>
  <c r="N10" i="1"/>
  <c r="K10" i="1"/>
  <c r="G10" i="1"/>
  <c r="S10" i="1" s="1"/>
  <c r="F10" i="1"/>
  <c r="E10" i="1"/>
  <c r="C10" i="1"/>
  <c r="Q9" i="1"/>
  <c r="N9" i="1"/>
  <c r="K9" i="1"/>
  <c r="G9" i="1"/>
  <c r="S9" i="1" s="1"/>
  <c r="F9" i="1"/>
  <c r="E9" i="1"/>
  <c r="C9" i="1"/>
  <c r="Q8" i="1"/>
  <c r="N8" i="1"/>
  <c r="K8" i="1"/>
  <c r="G8" i="1"/>
  <c r="S8" i="1" s="1"/>
  <c r="F8" i="1"/>
  <c r="E8" i="1"/>
  <c r="C8" i="1"/>
  <c r="S19" i="1" l="1"/>
  <c r="S27" i="1"/>
  <c r="S35" i="1"/>
  <c r="S43" i="1"/>
  <c r="S51" i="1"/>
  <c r="S18" i="1"/>
  <c r="S22" i="1"/>
  <c r="S26" i="1"/>
  <c r="S30" i="1"/>
  <c r="S34" i="1"/>
  <c r="S38" i="1"/>
  <c r="S42" i="1"/>
  <c r="S46" i="1"/>
  <c r="S50" i="1"/>
  <c r="G16" i="1"/>
  <c r="S16" i="1" s="1"/>
  <c r="G17" i="1"/>
  <c r="S17" i="1" s="1"/>
  <c r="G18" i="1"/>
  <c r="G19" i="1"/>
  <c r="G20" i="1"/>
  <c r="S20" i="1" s="1"/>
  <c r="G21" i="1"/>
  <c r="S21" i="1" s="1"/>
  <c r="G22" i="1"/>
  <c r="G23" i="1"/>
  <c r="S23" i="1" s="1"/>
  <c r="G24" i="1"/>
  <c r="S24" i="1" s="1"/>
  <c r="G25" i="1"/>
  <c r="S25" i="1" s="1"/>
  <c r="G26" i="1"/>
  <c r="G27" i="1"/>
  <c r="G28" i="1"/>
  <c r="S28" i="1" s="1"/>
  <c r="G29" i="1"/>
  <c r="S29" i="1" s="1"/>
  <c r="G30" i="1"/>
  <c r="G31" i="1"/>
  <c r="S31" i="1" s="1"/>
  <c r="G32" i="1"/>
  <c r="S32" i="1" s="1"/>
  <c r="G33" i="1"/>
  <c r="S33" i="1" s="1"/>
  <c r="G34" i="1"/>
  <c r="G35" i="1"/>
  <c r="G36" i="1"/>
  <c r="S36" i="1" s="1"/>
  <c r="G37" i="1"/>
  <c r="S37" i="1" s="1"/>
  <c r="G38" i="1"/>
  <c r="G39" i="1"/>
  <c r="S39" i="1" s="1"/>
  <c r="G40" i="1"/>
  <c r="S40" i="1" s="1"/>
  <c r="G41" i="1"/>
  <c r="S41" i="1" s="1"/>
  <c r="G42" i="1"/>
  <c r="G43" i="1"/>
  <c r="G44" i="1"/>
  <c r="S44" i="1" s="1"/>
  <c r="G45" i="1"/>
  <c r="S45" i="1" s="1"/>
  <c r="G46" i="1"/>
  <c r="G47" i="1"/>
  <c r="S47" i="1" s="1"/>
  <c r="G48" i="1"/>
  <c r="S48" i="1" s="1"/>
  <c r="G49" i="1"/>
  <c r="S49" i="1" s="1"/>
  <c r="G50" i="1"/>
  <c r="G51" i="1"/>
</calcChain>
</file>

<file path=xl/sharedStrings.xml><?xml version="1.0" encoding="utf-8"?>
<sst xmlns="http://schemas.openxmlformats.org/spreadsheetml/2006/main" count="67" uniqueCount="67">
  <si>
    <t>Tussenstand Masters Libre Toernooien 2024</t>
  </si>
  <si>
    <t>GEEL = PROMOTIE</t>
  </si>
  <si>
    <t>Moyenne</t>
  </si>
  <si>
    <t>Caramboles</t>
  </si>
  <si>
    <t>Rating getal</t>
  </si>
  <si>
    <t>Woldendorp</t>
  </si>
  <si>
    <t>Bonus deelname Woldendorp</t>
  </si>
  <si>
    <t>Bonus Finale  Woldendorp</t>
  </si>
  <si>
    <t>Nieuw te maken</t>
  </si>
  <si>
    <t>Wildervank</t>
  </si>
  <si>
    <t>Bonus deelname Wildervank</t>
  </si>
  <si>
    <t>Bonus Finale Wildervank</t>
  </si>
  <si>
    <t>Farmsum Havenstad</t>
  </si>
  <si>
    <t>Bonus deelname Havenstad</t>
  </si>
  <si>
    <t>Bonus Finale havenstad</t>
  </si>
  <si>
    <t>Winschoten</t>
  </si>
  <si>
    <t>Bonus deelname Winschoten</t>
  </si>
  <si>
    <t>Bonus Finale Winschoten</t>
  </si>
  <si>
    <t>Totaal</t>
  </si>
  <si>
    <t>ROOD = DEGRADATIE</t>
  </si>
  <si>
    <t>BLAAUW = PROMOTIE IN FINALE</t>
  </si>
  <si>
    <t>GROEN = Nieuw te maken</t>
  </si>
  <si>
    <t>GROEP A</t>
  </si>
  <si>
    <t>Peter Lambeck</t>
  </si>
  <si>
    <t>Rick Tuin</t>
  </si>
  <si>
    <t>Roel Stel</t>
  </si>
  <si>
    <t>Hendrik Sloot</t>
  </si>
  <si>
    <t>Kasper Sturre</t>
  </si>
  <si>
    <t>Geiko Reder</t>
  </si>
  <si>
    <t>Willie Siemens</t>
  </si>
  <si>
    <t>Koos Blaauw (Neef)</t>
  </si>
  <si>
    <t>Jan Hadderingh</t>
  </si>
  <si>
    <t>Stienus Sluiter</t>
  </si>
  <si>
    <t>Richard Kant</t>
  </si>
  <si>
    <t>Siep Mellema</t>
  </si>
  <si>
    <t>Eppo Loer</t>
  </si>
  <si>
    <t>Jan Sietsma</t>
  </si>
  <si>
    <t>Jan Olsder</t>
  </si>
  <si>
    <t>Ronnie Berg</t>
  </si>
  <si>
    <t>Derk Jan v. d. Laan</t>
  </si>
  <si>
    <t>Henk Mattheyssen</t>
  </si>
  <si>
    <t>Roy Ziesling</t>
  </si>
  <si>
    <t>Johnny Geertsma</t>
  </si>
  <si>
    <t>Tom Been</t>
  </si>
  <si>
    <t>Evert Bos</t>
  </si>
  <si>
    <t>Hendrik Freije</t>
  </si>
  <si>
    <t>Sietzo Boerema</t>
  </si>
  <si>
    <t>Ron Eissen</t>
  </si>
  <si>
    <t>Andries van der Veen</t>
  </si>
  <si>
    <t>Tonnis Woldhuis</t>
  </si>
  <si>
    <t>Pierre Nuninga</t>
  </si>
  <si>
    <t>Martin Meerstra</t>
  </si>
  <si>
    <t>Geert Grevink</t>
  </si>
  <si>
    <t>Jan  Stegmeijer</t>
  </si>
  <si>
    <t>Roelie Dorenbos</t>
  </si>
  <si>
    <t xml:space="preserve">Jan Boltjes </t>
  </si>
  <si>
    <t>Alex Watermulder</t>
  </si>
  <si>
    <t>Harrie Lulofs</t>
  </si>
  <si>
    <t>Jos Bouwmeester</t>
  </si>
  <si>
    <t>Eefke Rops</t>
  </si>
  <si>
    <t>Jacob Bosma</t>
  </si>
  <si>
    <t>Bernard Bos</t>
  </si>
  <si>
    <t>Ronald Elings</t>
  </si>
  <si>
    <t>Wolter Eling</t>
  </si>
  <si>
    <t>Jan Poot</t>
  </si>
  <si>
    <t>Albert Koehoorn</t>
  </si>
  <si>
    <t>Henk 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</si>
</sst>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4"/>
      <color rgb="FF0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 applyProtection="1">
      <alignment horizontal="center" textRotation="90"/>
      <protection locked="0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 textRotation="9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5" fillId="0" borderId="2" xfId="0" applyFont="1" applyBorder="1"/>
    <xf numFmtId="0" fontId="9" fillId="6" borderId="3" xfId="0" applyFont="1" applyFill="1" applyBorder="1"/>
    <xf numFmtId="2" fontId="9" fillId="0" borderId="3" xfId="1" applyNumberFormat="1" applyFon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2" fontId="9" fillId="0" borderId="3" xfId="0" applyNumberFormat="1" applyFont="1" applyBorder="1" applyAlignment="1">
      <alignment horizontal="center"/>
    </xf>
    <xf numFmtId="0" fontId="5" fillId="0" borderId="4" xfId="0" applyFont="1" applyBorder="1"/>
    <xf numFmtId="0" fontId="9" fillId="6" borderId="5" xfId="0" applyFont="1" applyFill="1" applyBorder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center"/>
      <protection locked="0"/>
    </xf>
    <xf numFmtId="1" fontId="9" fillId="0" borderId="3" xfId="0" applyNumberFormat="1" applyFont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5" fillId="0" borderId="6" xfId="0" applyFont="1" applyBorder="1"/>
    <xf numFmtId="1" fontId="9" fillId="6" borderId="3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9" fillId="6" borderId="1" xfId="0" applyFont="1" applyFill="1" applyBorder="1"/>
    <xf numFmtId="0" fontId="9" fillId="0" borderId="1" xfId="0" applyFont="1" applyBorder="1" applyAlignment="1" applyProtection="1">
      <alignment horizontal="center"/>
      <protection locked="0"/>
    </xf>
    <xf numFmtId="2" fontId="9" fillId="0" borderId="1" xfId="0" applyNumberFormat="1" applyFont="1" applyBorder="1" applyAlignment="1">
      <alignment horizontal="center"/>
    </xf>
    <xf numFmtId="0" fontId="9" fillId="9" borderId="8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/>
      <protection locked="0"/>
    </xf>
    <xf numFmtId="0" fontId="5" fillId="0" borderId="10" xfId="0" applyFont="1" applyBorder="1"/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8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9" borderId="1" xfId="0" applyFont="1" applyFill="1" applyBorder="1"/>
    <xf numFmtId="0" fontId="9" fillId="9" borderId="1" xfId="0" applyFont="1" applyFill="1" applyBorder="1"/>
    <xf numFmtId="0" fontId="1" fillId="8" borderId="1" xfId="0" applyFont="1" applyFill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6" borderId="1" xfId="1" applyFont="1" applyFill="1" applyBorder="1"/>
    <xf numFmtId="0" fontId="9" fillId="0" borderId="8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6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9" fillId="6" borderId="1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60B5C6A6-B632-411E-966A-7194C983822D}"/>
  </cellStyles>
  <dxfs count="6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Libre%20Oost%20Groningen/Masters%202024/nieuwe%20startlijst%20marsters%202024.xlsm" TargetMode="External"/><Relationship Id="rId1" Type="http://schemas.openxmlformats.org/officeDocument/2006/relationships/externalLinkPath" Target="/ac38b57e6c564e81/Bureaublad/Libre%20Oost%20Groningen/Masters%202024/nieuwe%20startlijst%20marsters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Woldendorp%20LIbre/Eindstand%20vororonde%20libre%20A%20Woldendorp.xlsx" TargetMode="External"/><Relationship Id="rId1" Type="http://schemas.openxmlformats.org/officeDocument/2006/relationships/externalLinkPath" Target="/ac38b57e6c564e81/Bureaublad/Woldendorp%20LIbre/Eindstand%20vororonde%20libre%20A%20Woldendo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e A"/>
      <sheetName val="Libre B"/>
      <sheetName val="Drieband A"/>
      <sheetName val="Drieband B"/>
      <sheetName val="Tabelen Masters"/>
    </sheetNames>
    <sheetDataSet>
      <sheetData sheetId="0"/>
      <sheetData sheetId="1"/>
      <sheetData sheetId="2"/>
      <sheetData sheetId="3"/>
      <sheetData sheetId="4">
        <row r="4">
          <cell r="C4" t="str">
            <v xml:space="preserve">Libre </v>
          </cell>
        </row>
        <row r="5">
          <cell r="C5" t="str">
            <v>Caramboles</v>
          </cell>
          <cell r="D5" t="str">
            <v>Raiting Getal</v>
          </cell>
        </row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</sheetNames>
    <sheetDataSet>
      <sheetData sheetId="0" refreshError="1">
        <row r="2">
          <cell r="C2" t="str">
            <v>Peter Lambeck</v>
          </cell>
          <cell r="Q2">
            <v>145</v>
          </cell>
        </row>
        <row r="3">
          <cell r="C3" t="str">
            <v>Rick Tuin</v>
          </cell>
          <cell r="Q3">
            <v>134</v>
          </cell>
        </row>
        <row r="4">
          <cell r="C4" t="str">
            <v>Willie Siemens</v>
          </cell>
          <cell r="Q4">
            <v>130</v>
          </cell>
        </row>
        <row r="5">
          <cell r="C5" t="str">
            <v>Kasper Sturre</v>
          </cell>
          <cell r="Q5">
            <v>130</v>
          </cell>
        </row>
        <row r="6">
          <cell r="C6" t="str">
            <v>Roel Stel</v>
          </cell>
          <cell r="Q6">
            <v>124</v>
          </cell>
        </row>
        <row r="7">
          <cell r="C7" t="str">
            <v>Richard Kant</v>
          </cell>
          <cell r="Q7">
            <v>119</v>
          </cell>
        </row>
        <row r="8">
          <cell r="C8" t="str">
            <v>Hendrik Sloot</v>
          </cell>
          <cell r="Q8">
            <v>119</v>
          </cell>
        </row>
        <row r="9">
          <cell r="C9" t="str">
            <v>Geiko Reder</v>
          </cell>
          <cell r="Q9">
            <v>119</v>
          </cell>
        </row>
        <row r="10">
          <cell r="C10" t="str">
            <v>Stienus Sluiter</v>
          </cell>
          <cell r="Q10">
            <v>118</v>
          </cell>
        </row>
        <row r="11">
          <cell r="C11" t="str">
            <v>Jan Hadderingh</v>
          </cell>
          <cell r="Q11">
            <v>117</v>
          </cell>
        </row>
        <row r="12">
          <cell r="C12" t="str">
            <v>Eppo Loer</v>
          </cell>
          <cell r="Q12">
            <v>112</v>
          </cell>
        </row>
        <row r="13">
          <cell r="C13" t="str">
            <v xml:space="preserve">Koos Blaauw </v>
          </cell>
          <cell r="Q13">
            <v>110</v>
          </cell>
        </row>
        <row r="14">
          <cell r="C14" t="str">
            <v>Siep Mellema</v>
          </cell>
          <cell r="Q14">
            <v>109</v>
          </cell>
        </row>
        <row r="15">
          <cell r="C15" t="str">
            <v>Jan Sietsma</v>
          </cell>
          <cell r="Q15">
            <v>109</v>
          </cell>
        </row>
        <row r="16">
          <cell r="C16" t="str">
            <v>Jan Olsder</v>
          </cell>
          <cell r="Q16">
            <v>106</v>
          </cell>
        </row>
        <row r="17">
          <cell r="C17" t="str">
            <v>Ronnie Berg</v>
          </cell>
          <cell r="Q17">
            <v>105</v>
          </cell>
        </row>
        <row r="18">
          <cell r="C18" t="str">
            <v>Derk Jan v. d. Laan</v>
          </cell>
          <cell r="Q18">
            <v>104</v>
          </cell>
        </row>
        <row r="19">
          <cell r="C19" t="str">
            <v>Henk Mattheyssen</v>
          </cell>
          <cell r="Q19">
            <v>103</v>
          </cell>
        </row>
        <row r="20">
          <cell r="C20" t="str">
            <v>Roy Ziesling</v>
          </cell>
          <cell r="Q20">
            <v>102</v>
          </cell>
        </row>
        <row r="21">
          <cell r="C21" t="str">
            <v>Johnny Geertsma</v>
          </cell>
          <cell r="Q21">
            <v>101</v>
          </cell>
        </row>
        <row r="22">
          <cell r="C22" t="str">
            <v>Tom Been</v>
          </cell>
          <cell r="Q22">
            <v>99</v>
          </cell>
        </row>
        <row r="23">
          <cell r="C23" t="str">
            <v>Evert Bos</v>
          </cell>
          <cell r="Q23">
            <v>99</v>
          </cell>
        </row>
        <row r="24">
          <cell r="C24" t="str">
            <v>Hendrik Freije</v>
          </cell>
          <cell r="Q24">
            <v>98</v>
          </cell>
        </row>
        <row r="25">
          <cell r="C25" t="str">
            <v>Sietzo Boerema</v>
          </cell>
          <cell r="Q25">
            <v>97</v>
          </cell>
        </row>
        <row r="26">
          <cell r="C26" t="str">
            <v>Andries van der Veen</v>
          </cell>
          <cell r="Q26">
            <v>96</v>
          </cell>
        </row>
        <row r="27">
          <cell r="C27" t="str">
            <v>Ron Eissen</v>
          </cell>
          <cell r="Q27">
            <v>96</v>
          </cell>
        </row>
        <row r="28">
          <cell r="C28" t="str">
            <v>Tonnis Woldhuis</v>
          </cell>
          <cell r="Q28">
            <v>93</v>
          </cell>
        </row>
        <row r="29">
          <cell r="C29" t="str">
            <v>Pierre Nuninga</v>
          </cell>
          <cell r="Q29">
            <v>91</v>
          </cell>
        </row>
        <row r="30">
          <cell r="C30" t="str">
            <v>Martin Meerstra</v>
          </cell>
          <cell r="Q30">
            <v>90</v>
          </cell>
        </row>
        <row r="31">
          <cell r="C31" t="str">
            <v>Geert Grevink</v>
          </cell>
          <cell r="Q31">
            <v>87</v>
          </cell>
        </row>
        <row r="32">
          <cell r="C32" t="str">
            <v>Jan  Stegmeijer</v>
          </cell>
          <cell r="Q32">
            <v>86</v>
          </cell>
        </row>
        <row r="33">
          <cell r="C33" t="str">
            <v>Roelie Dorenbos</v>
          </cell>
          <cell r="Q33">
            <v>86</v>
          </cell>
        </row>
        <row r="34">
          <cell r="C34" t="str">
            <v xml:space="preserve">Jan Boltjes </v>
          </cell>
          <cell r="Q34">
            <v>85</v>
          </cell>
        </row>
        <row r="35">
          <cell r="C35" t="str">
            <v>Alex Watermulder</v>
          </cell>
          <cell r="Q35">
            <v>83</v>
          </cell>
        </row>
        <row r="36">
          <cell r="C36" t="str">
            <v>Harrie Lulofs</v>
          </cell>
          <cell r="Q36">
            <v>80</v>
          </cell>
        </row>
        <row r="37">
          <cell r="C37" t="str">
            <v>Jos Bouwmeester</v>
          </cell>
          <cell r="Q37">
            <v>80</v>
          </cell>
        </row>
        <row r="38">
          <cell r="C38" t="str">
            <v>Eefke Rops</v>
          </cell>
          <cell r="Q38">
            <v>78</v>
          </cell>
        </row>
        <row r="39">
          <cell r="C39" t="str">
            <v>Bernard Bos</v>
          </cell>
          <cell r="Q39">
            <v>77</v>
          </cell>
        </row>
        <row r="40">
          <cell r="C40" t="str">
            <v>Jacob Bosma</v>
          </cell>
          <cell r="Q40">
            <v>77</v>
          </cell>
        </row>
        <row r="41">
          <cell r="C41" t="str">
            <v>Ronald Elings</v>
          </cell>
          <cell r="Q41">
            <v>71</v>
          </cell>
        </row>
        <row r="42">
          <cell r="C42" t="str">
            <v>Wolter Eling</v>
          </cell>
          <cell r="Q42">
            <v>67</v>
          </cell>
        </row>
        <row r="43">
          <cell r="C43" t="str">
            <v>Jan Poot</v>
          </cell>
          <cell r="Q43">
            <v>67</v>
          </cell>
        </row>
        <row r="44">
          <cell r="C44" t="str">
            <v>Albert Koehoorn</v>
          </cell>
          <cell r="Q44">
            <v>61</v>
          </cell>
        </row>
        <row r="45">
          <cell r="C45" t="str">
            <v>Henk Bos</v>
          </cell>
          <cell r="Q45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7145-DDBD-48CC-8D42-4BC91D022D7D}">
  <sheetPr>
    <pageSetUpPr fitToPage="1"/>
  </sheetPr>
  <dimension ref="A1:S51"/>
  <sheetViews>
    <sheetView tabSelected="1" workbookViewId="0">
      <selection activeCell="S51" sqref="A1:S51"/>
    </sheetView>
  </sheetViews>
  <sheetFormatPr defaultRowHeight="15" x14ac:dyDescent="0.25"/>
  <cols>
    <col min="1" max="1" width="3" bestFit="1" customWidth="1"/>
    <col min="2" max="2" width="22.140625" customWidth="1"/>
    <col min="3" max="3" width="9.5703125" customWidth="1"/>
    <col min="4" max="4" width="5.140625" customWidth="1"/>
    <col min="5" max="5" width="8.28515625" customWidth="1"/>
    <col min="6" max="6" width="5" style="47" customWidth="1"/>
    <col min="7" max="7" width="5.85546875" style="47" customWidth="1"/>
    <col min="8" max="9" width="4.42578125" customWidth="1"/>
    <col min="10" max="10" width="3.28515625" bestFit="1" customWidth="1"/>
    <col min="11" max="18" width="3.140625" bestFit="1" customWidth="1"/>
    <col min="19" max="19" width="4.7109375" bestFit="1" customWidth="1"/>
  </cols>
  <sheetData>
    <row r="1" spans="1:19" ht="29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1</v>
      </c>
      <c r="B2" s="2"/>
      <c r="C2" s="3" t="s">
        <v>2</v>
      </c>
      <c r="D2" s="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6" t="s">
        <v>8</v>
      </c>
      <c r="J2" s="4" t="s">
        <v>9</v>
      </c>
      <c r="K2" s="5" t="s">
        <v>10</v>
      </c>
      <c r="L2" s="6" t="s">
        <v>11</v>
      </c>
      <c r="M2" s="6" t="s">
        <v>12</v>
      </c>
      <c r="N2" s="5" t="s">
        <v>13</v>
      </c>
      <c r="O2" s="6" t="s">
        <v>14</v>
      </c>
      <c r="P2" s="6" t="s">
        <v>15</v>
      </c>
      <c r="Q2" s="5" t="s">
        <v>16</v>
      </c>
      <c r="R2" s="6" t="s">
        <v>17</v>
      </c>
      <c r="S2" s="7" t="s">
        <v>18</v>
      </c>
    </row>
    <row r="3" spans="1:19" x14ac:dyDescent="0.25">
      <c r="A3" s="8" t="s">
        <v>19</v>
      </c>
      <c r="B3" s="8"/>
      <c r="C3" s="3"/>
      <c r="D3" s="4"/>
      <c r="E3" s="3"/>
      <c r="F3" s="4"/>
      <c r="G3" s="5"/>
      <c r="H3" s="6"/>
      <c r="I3" s="6"/>
      <c r="J3" s="4"/>
      <c r="K3" s="5"/>
      <c r="L3" s="6"/>
      <c r="M3" s="6"/>
      <c r="N3" s="5"/>
      <c r="O3" s="6"/>
      <c r="P3" s="6"/>
      <c r="Q3" s="5"/>
      <c r="R3" s="6"/>
      <c r="S3" s="7"/>
    </row>
    <row r="4" spans="1:19" x14ac:dyDescent="0.25">
      <c r="A4" s="9" t="s">
        <v>20</v>
      </c>
      <c r="B4" s="9"/>
      <c r="C4" s="3"/>
      <c r="D4" s="4"/>
      <c r="E4" s="3"/>
      <c r="F4" s="4"/>
      <c r="G4" s="5"/>
      <c r="H4" s="6"/>
      <c r="I4" s="6"/>
      <c r="J4" s="4"/>
      <c r="K4" s="5"/>
      <c r="L4" s="6"/>
      <c r="M4" s="6"/>
      <c r="N4" s="5"/>
      <c r="O4" s="6"/>
      <c r="P4" s="6"/>
      <c r="Q4" s="5"/>
      <c r="R4" s="6"/>
      <c r="S4" s="7"/>
    </row>
    <row r="5" spans="1:19" x14ac:dyDescent="0.25">
      <c r="A5" s="10" t="s">
        <v>21</v>
      </c>
      <c r="B5" s="10"/>
      <c r="C5" s="3"/>
      <c r="D5" s="4"/>
      <c r="E5" s="3"/>
      <c r="F5" s="4"/>
      <c r="G5" s="5"/>
      <c r="H5" s="6"/>
      <c r="I5" s="6"/>
      <c r="J5" s="4"/>
      <c r="K5" s="5"/>
      <c r="L5" s="6"/>
      <c r="M5" s="6"/>
      <c r="N5" s="5"/>
      <c r="O5" s="6"/>
      <c r="P5" s="6"/>
      <c r="Q5" s="5"/>
      <c r="R5" s="6"/>
      <c r="S5" s="7"/>
    </row>
    <row r="6" spans="1:19" ht="45" x14ac:dyDescent="0.6">
      <c r="A6" s="11">
        <v>2024</v>
      </c>
      <c r="B6" s="11"/>
      <c r="C6" s="3"/>
      <c r="D6" s="4"/>
      <c r="E6" s="3"/>
      <c r="F6" s="4"/>
      <c r="G6" s="5"/>
      <c r="H6" s="6"/>
      <c r="I6" s="6"/>
      <c r="J6" s="4"/>
      <c r="K6" s="5"/>
      <c r="L6" s="6"/>
      <c r="M6" s="6"/>
      <c r="N6" s="5"/>
      <c r="O6" s="6"/>
      <c r="P6" s="6"/>
      <c r="Q6" s="5"/>
      <c r="R6" s="6"/>
      <c r="S6" s="7"/>
    </row>
    <row r="7" spans="1:19" ht="30" x14ac:dyDescent="0.4">
      <c r="A7" s="12" t="s">
        <v>22</v>
      </c>
      <c r="B7" s="12"/>
      <c r="C7" s="3"/>
      <c r="D7" s="4"/>
      <c r="E7" s="3"/>
      <c r="F7" s="4"/>
      <c r="G7" s="5"/>
      <c r="H7" s="6"/>
      <c r="I7" s="6"/>
      <c r="J7" s="4"/>
      <c r="K7" s="5"/>
      <c r="L7" s="6"/>
      <c r="M7" s="6"/>
      <c r="N7" s="5"/>
      <c r="O7" s="6"/>
      <c r="P7" s="6"/>
      <c r="Q7" s="5"/>
      <c r="R7" s="6"/>
      <c r="S7" s="7"/>
    </row>
    <row r="8" spans="1:19" x14ac:dyDescent="0.25">
      <c r="A8" s="13">
        <v>1</v>
      </c>
      <c r="B8" s="14" t="s">
        <v>23</v>
      </c>
      <c r="C8" s="15">
        <f>VLOOKUP(D8,'[1]Tabelen Masters'!C$4:D152,2,FALSE)</f>
        <v>3.12</v>
      </c>
      <c r="D8" s="16">
        <v>68</v>
      </c>
      <c r="E8" s="17">
        <f t="shared" ref="E8:E51" si="0">D8/25</f>
        <v>2.72</v>
      </c>
      <c r="F8" s="48">
        <f>_xlfn.XLOOKUP(B8,[2]Blad1!$C$2:$C$45,[2]Blad1!$Q$2:$Q$45)</f>
        <v>145</v>
      </c>
      <c r="G8" s="46">
        <f t="shared" ref="G8:G51" si="1">IF(F8&lt;=1,"",10)</f>
        <v>10</v>
      </c>
      <c r="H8" s="19">
        <v>28</v>
      </c>
      <c r="I8" s="20">
        <v>68</v>
      </c>
      <c r="J8" s="21">
        <v>0</v>
      </c>
      <c r="K8" s="18" t="str">
        <f t="shared" ref="K8:K51" si="2">IF(J8&lt;=1,"",10)</f>
        <v/>
      </c>
      <c r="L8" s="22"/>
      <c r="M8" s="21">
        <v>0</v>
      </c>
      <c r="N8" s="23" t="str">
        <f t="shared" ref="N8:N51" si="3">IF(M8&lt;=1," ",10)</f>
        <v xml:space="preserve"> </v>
      </c>
      <c r="O8" s="22"/>
      <c r="P8" s="24">
        <v>0</v>
      </c>
      <c r="Q8" s="23" t="str">
        <f t="shared" ref="Q8:Q51" si="4">IF(P8&lt;=1,"",10)</f>
        <v/>
      </c>
      <c r="R8" s="22"/>
      <c r="S8" s="23">
        <f t="shared" ref="S8:S51" si="5">SUM(F8,G8,H8)</f>
        <v>183</v>
      </c>
    </row>
    <row r="9" spans="1:19" x14ac:dyDescent="0.25">
      <c r="A9" s="25">
        <v>2</v>
      </c>
      <c r="B9" s="26" t="s">
        <v>24</v>
      </c>
      <c r="C9" s="15">
        <f>VLOOKUP(D9,'[1]Tabelen Masters'!C$4:D167,2,FALSE)</f>
        <v>2.12</v>
      </c>
      <c r="D9" s="27">
        <v>52</v>
      </c>
      <c r="E9" s="28">
        <f t="shared" si="0"/>
        <v>2.08</v>
      </c>
      <c r="F9" s="49">
        <f>_xlfn.XLOOKUP(B9,[2]Blad1!$C$2:$C$45,[2]Blad1!$Q$2:$Q$45)</f>
        <v>134</v>
      </c>
      <c r="G9" s="46">
        <f t="shared" si="1"/>
        <v>10</v>
      </c>
      <c r="H9" s="29">
        <v>30</v>
      </c>
      <c r="I9" s="20">
        <v>52</v>
      </c>
      <c r="J9" s="21">
        <v>0</v>
      </c>
      <c r="K9" s="18" t="str">
        <f t="shared" si="2"/>
        <v/>
      </c>
      <c r="L9" s="30"/>
      <c r="M9" s="21">
        <v>0</v>
      </c>
      <c r="N9" s="31" t="str">
        <f t="shared" si="3"/>
        <v xml:space="preserve"> </v>
      </c>
      <c r="O9" s="30"/>
      <c r="P9" s="24">
        <v>0</v>
      </c>
      <c r="Q9" s="23" t="str">
        <f t="shared" si="4"/>
        <v/>
      </c>
      <c r="R9" s="32"/>
      <c r="S9" s="23">
        <f t="shared" si="5"/>
        <v>174</v>
      </c>
    </row>
    <row r="10" spans="1:19" x14ac:dyDescent="0.25">
      <c r="A10" s="25">
        <v>3</v>
      </c>
      <c r="B10" s="26" t="s">
        <v>25</v>
      </c>
      <c r="C10" s="15">
        <f>VLOOKUP(D10,'[1]Tabelen Masters'!C$4:D83,2,FALSE)</f>
        <v>2.12</v>
      </c>
      <c r="D10" s="27">
        <v>52</v>
      </c>
      <c r="E10" s="28">
        <f t="shared" si="0"/>
        <v>2.08</v>
      </c>
      <c r="F10" s="49">
        <f>_xlfn.XLOOKUP(B10,[2]Blad1!$C$2:$C$45,[2]Blad1!$Q$2:$Q$45)</f>
        <v>124</v>
      </c>
      <c r="G10" s="46">
        <f t="shared" si="1"/>
        <v>10</v>
      </c>
      <c r="H10" s="33">
        <v>26</v>
      </c>
      <c r="I10" s="20">
        <v>52</v>
      </c>
      <c r="J10" s="21">
        <v>0</v>
      </c>
      <c r="K10" s="18" t="str">
        <f t="shared" si="2"/>
        <v/>
      </c>
      <c r="L10" s="32"/>
      <c r="M10" s="21">
        <v>0</v>
      </c>
      <c r="N10" s="31" t="str">
        <f t="shared" si="3"/>
        <v xml:space="preserve"> </v>
      </c>
      <c r="O10" s="32"/>
      <c r="P10" s="24">
        <v>0</v>
      </c>
      <c r="Q10" s="23" t="str">
        <f t="shared" si="4"/>
        <v/>
      </c>
      <c r="R10" s="32"/>
      <c r="S10" s="23">
        <f t="shared" si="5"/>
        <v>160</v>
      </c>
    </row>
    <row r="11" spans="1:19" x14ac:dyDescent="0.25">
      <c r="A11" s="25">
        <v>4</v>
      </c>
      <c r="B11" s="26" t="s">
        <v>26</v>
      </c>
      <c r="C11" s="15">
        <f>VLOOKUP(D11,'[1]Tabelen Masters'!C$4:D95,2,FALSE)</f>
        <v>2.62</v>
      </c>
      <c r="D11" s="27">
        <v>60</v>
      </c>
      <c r="E11" s="28">
        <f t="shared" si="0"/>
        <v>2.4</v>
      </c>
      <c r="F11" s="50">
        <f>_xlfn.XLOOKUP(B11,[2]Blad1!$C$2:$C$45,[2]Blad1!$Q$2:$Q$45)</f>
        <v>119</v>
      </c>
      <c r="G11" s="46">
        <f t="shared" si="1"/>
        <v>10</v>
      </c>
      <c r="H11" s="33">
        <v>22</v>
      </c>
      <c r="I11" s="34">
        <v>60</v>
      </c>
      <c r="J11" s="21">
        <v>0</v>
      </c>
      <c r="K11" s="18" t="str">
        <f t="shared" si="2"/>
        <v/>
      </c>
      <c r="L11" s="30"/>
      <c r="M11" s="21">
        <v>0</v>
      </c>
      <c r="N11" s="31" t="str">
        <f t="shared" si="3"/>
        <v xml:space="preserve"> </v>
      </c>
      <c r="O11" s="30"/>
      <c r="P11" s="24">
        <v>0</v>
      </c>
      <c r="Q11" s="23" t="str">
        <f t="shared" si="4"/>
        <v/>
      </c>
      <c r="R11" s="32"/>
      <c r="S11" s="23">
        <f t="shared" si="5"/>
        <v>151</v>
      </c>
    </row>
    <row r="12" spans="1:19" x14ac:dyDescent="0.25">
      <c r="A12" s="25">
        <v>5</v>
      </c>
      <c r="B12" s="35" t="s">
        <v>27</v>
      </c>
      <c r="C12" s="15">
        <f>VLOOKUP(D12,'[1]Tabelen Masters'!C$4:D130,2,FALSE)</f>
        <v>2.62</v>
      </c>
      <c r="D12" s="27">
        <v>60</v>
      </c>
      <c r="E12" s="28">
        <f t="shared" si="0"/>
        <v>2.4</v>
      </c>
      <c r="F12" s="49">
        <f>_xlfn.XLOOKUP(B12,[2]Blad1!$C$2:$C$45,[2]Blad1!$Q$2:$Q$45)</f>
        <v>130</v>
      </c>
      <c r="G12" s="46">
        <f t="shared" si="1"/>
        <v>10</v>
      </c>
      <c r="H12" s="33">
        <v>10</v>
      </c>
      <c r="I12" s="20">
        <v>60</v>
      </c>
      <c r="J12" s="21">
        <v>0</v>
      </c>
      <c r="K12" s="18" t="str">
        <f t="shared" si="2"/>
        <v/>
      </c>
      <c r="L12" s="32"/>
      <c r="M12" s="21">
        <v>0</v>
      </c>
      <c r="N12" s="31" t="str">
        <f t="shared" si="3"/>
        <v xml:space="preserve"> </v>
      </c>
      <c r="O12" s="32"/>
      <c r="P12" s="24">
        <v>0</v>
      </c>
      <c r="Q12" s="23" t="str">
        <f t="shared" si="4"/>
        <v/>
      </c>
      <c r="R12" s="32"/>
      <c r="S12" s="23">
        <f t="shared" si="5"/>
        <v>150</v>
      </c>
    </row>
    <row r="13" spans="1:19" x14ac:dyDescent="0.25">
      <c r="A13" s="25">
        <v>6</v>
      </c>
      <c r="B13" s="36" t="s">
        <v>28</v>
      </c>
      <c r="C13" s="15">
        <f>VLOOKUP(D13,'[1]Tabelen Masters'!C$4:D84,2,FALSE)</f>
        <v>1.85</v>
      </c>
      <c r="D13" s="27">
        <v>47</v>
      </c>
      <c r="E13" s="28">
        <f t="shared" si="0"/>
        <v>1.88</v>
      </c>
      <c r="F13" s="50">
        <f>_xlfn.XLOOKUP(B13,[2]Blad1!$C$2:$C$45,[2]Blad1!$Q$2:$Q$45)</f>
        <v>119</v>
      </c>
      <c r="G13" s="46">
        <f t="shared" si="1"/>
        <v>10</v>
      </c>
      <c r="H13" s="33">
        <v>20</v>
      </c>
      <c r="I13" s="27">
        <v>47</v>
      </c>
      <c r="J13" s="21">
        <v>0</v>
      </c>
      <c r="K13" s="18" t="str">
        <f t="shared" si="2"/>
        <v/>
      </c>
      <c r="L13" s="30"/>
      <c r="M13" s="21">
        <v>0</v>
      </c>
      <c r="N13" s="31" t="str">
        <f t="shared" si="3"/>
        <v xml:space="preserve"> </v>
      </c>
      <c r="O13" s="30"/>
      <c r="P13" s="24">
        <v>0</v>
      </c>
      <c r="Q13" s="23" t="str">
        <f t="shared" si="4"/>
        <v/>
      </c>
      <c r="R13" s="32"/>
      <c r="S13" s="23">
        <f t="shared" si="5"/>
        <v>149</v>
      </c>
    </row>
    <row r="14" spans="1:19" x14ac:dyDescent="0.25">
      <c r="A14" s="25">
        <v>7</v>
      </c>
      <c r="B14" s="36" t="s">
        <v>29</v>
      </c>
      <c r="C14" s="15">
        <f>VLOOKUP(D14,'[1]Tabelen Masters'!C$4:D198,2,FALSE)</f>
        <v>2.62</v>
      </c>
      <c r="D14" s="27">
        <v>60</v>
      </c>
      <c r="E14" s="28">
        <f t="shared" si="0"/>
        <v>2.4</v>
      </c>
      <c r="F14" s="49">
        <f>_xlfn.XLOOKUP(B14,[2]Blad1!$C$2:$C$45,[2]Blad1!$Q$2:$Q$45)</f>
        <v>130</v>
      </c>
      <c r="G14" s="46">
        <f t="shared" si="1"/>
        <v>10</v>
      </c>
      <c r="H14" s="33">
        <v>8</v>
      </c>
      <c r="I14" s="37">
        <v>64</v>
      </c>
      <c r="J14" s="21">
        <v>0</v>
      </c>
      <c r="K14" s="18" t="str">
        <f t="shared" si="2"/>
        <v/>
      </c>
      <c r="L14" s="32"/>
      <c r="M14" s="21">
        <v>0</v>
      </c>
      <c r="N14" s="31" t="str">
        <f t="shared" si="3"/>
        <v xml:space="preserve"> </v>
      </c>
      <c r="O14" s="32"/>
      <c r="P14" s="24">
        <v>0</v>
      </c>
      <c r="Q14" s="23" t="str">
        <f t="shared" si="4"/>
        <v/>
      </c>
      <c r="R14" s="32"/>
      <c r="S14" s="23">
        <f t="shared" si="5"/>
        <v>148</v>
      </c>
    </row>
    <row r="15" spans="1:19" x14ac:dyDescent="0.25">
      <c r="A15" s="25">
        <v>8</v>
      </c>
      <c r="B15" s="36" t="s">
        <v>30</v>
      </c>
      <c r="C15" s="15">
        <f>VLOOKUP(D15,'[1]Tabelen Masters'!C$4:D134,2,FALSE)</f>
        <v>1.85</v>
      </c>
      <c r="D15" s="38">
        <v>47</v>
      </c>
      <c r="E15" s="28">
        <f t="shared" si="0"/>
        <v>1.88</v>
      </c>
      <c r="F15" s="50">
        <v>110</v>
      </c>
      <c r="G15" s="46">
        <f t="shared" si="1"/>
        <v>10</v>
      </c>
      <c r="H15" s="33">
        <v>24</v>
      </c>
      <c r="I15" s="38">
        <v>47</v>
      </c>
      <c r="J15" s="21">
        <v>0</v>
      </c>
      <c r="K15" s="18" t="str">
        <f t="shared" si="2"/>
        <v/>
      </c>
      <c r="L15" s="30"/>
      <c r="M15" s="21">
        <v>0</v>
      </c>
      <c r="N15" s="31" t="str">
        <f t="shared" si="3"/>
        <v xml:space="preserve"> </v>
      </c>
      <c r="O15" s="30"/>
      <c r="P15" s="24">
        <v>0</v>
      </c>
      <c r="Q15" s="23" t="str">
        <f t="shared" si="4"/>
        <v/>
      </c>
      <c r="R15" s="32"/>
      <c r="S15" s="23">
        <f t="shared" si="5"/>
        <v>144</v>
      </c>
    </row>
    <row r="16" spans="1:19" x14ac:dyDescent="0.25">
      <c r="A16" s="25">
        <v>9</v>
      </c>
      <c r="B16" s="26" t="s">
        <v>31</v>
      </c>
      <c r="C16" s="15">
        <f>VLOOKUP(D16,'[1]Tabelen Masters'!C$4:D91,2,FALSE)</f>
        <v>2.37</v>
      </c>
      <c r="D16" s="27">
        <v>56</v>
      </c>
      <c r="E16" s="28">
        <f t="shared" si="0"/>
        <v>2.2400000000000002</v>
      </c>
      <c r="F16" s="50">
        <f>_xlfn.XLOOKUP(B16,[2]Blad1!$C$2:$C$45,[2]Blad1!$Q$2:$Q$45)</f>
        <v>117</v>
      </c>
      <c r="G16" s="46">
        <f t="shared" si="1"/>
        <v>10</v>
      </c>
      <c r="H16" s="33">
        <v>16</v>
      </c>
      <c r="I16" s="27">
        <v>56</v>
      </c>
      <c r="J16" s="21">
        <v>0</v>
      </c>
      <c r="K16" s="18" t="str">
        <f t="shared" si="2"/>
        <v/>
      </c>
      <c r="L16" s="32"/>
      <c r="M16" s="21">
        <v>0</v>
      </c>
      <c r="N16" s="31" t="str">
        <f t="shared" si="3"/>
        <v xml:space="preserve"> </v>
      </c>
      <c r="O16" s="32"/>
      <c r="P16" s="24">
        <v>0</v>
      </c>
      <c r="Q16" s="23" t="str">
        <f t="shared" si="4"/>
        <v/>
      </c>
      <c r="R16" s="32"/>
      <c r="S16" s="23">
        <f t="shared" si="5"/>
        <v>143</v>
      </c>
    </row>
    <row r="17" spans="1:19" x14ac:dyDescent="0.25">
      <c r="A17" s="25">
        <v>10</v>
      </c>
      <c r="B17" s="26" t="s">
        <v>32</v>
      </c>
      <c r="C17" s="15">
        <f>VLOOKUP(D17,'[1]Tabelen Masters'!C$4:D183,2,FALSE)</f>
        <v>3.75</v>
      </c>
      <c r="D17" s="27">
        <v>80</v>
      </c>
      <c r="E17" s="28">
        <f t="shared" si="0"/>
        <v>3.2</v>
      </c>
      <c r="F17" s="50">
        <f>_xlfn.XLOOKUP(B17,[2]Blad1!$C$2:$C$45,[2]Blad1!$Q$2:$Q$45)</f>
        <v>118</v>
      </c>
      <c r="G17" s="46">
        <f t="shared" si="1"/>
        <v>10</v>
      </c>
      <c r="H17" s="33">
        <v>14</v>
      </c>
      <c r="I17" s="27">
        <v>80</v>
      </c>
      <c r="J17" s="21">
        <v>0</v>
      </c>
      <c r="K17" s="18" t="str">
        <f t="shared" si="2"/>
        <v/>
      </c>
      <c r="L17" s="30"/>
      <c r="M17" s="21">
        <v>0</v>
      </c>
      <c r="N17" s="31" t="str">
        <f t="shared" si="3"/>
        <v xml:space="preserve"> </v>
      </c>
      <c r="O17" s="30"/>
      <c r="P17" s="24">
        <v>0</v>
      </c>
      <c r="Q17" s="23" t="str">
        <f t="shared" si="4"/>
        <v/>
      </c>
      <c r="R17" s="32"/>
      <c r="S17" s="23">
        <f t="shared" si="5"/>
        <v>142</v>
      </c>
    </row>
    <row r="18" spans="1:19" x14ac:dyDescent="0.25">
      <c r="A18" s="25">
        <v>11</v>
      </c>
      <c r="B18" s="26" t="s">
        <v>33</v>
      </c>
      <c r="C18" s="15">
        <f>VLOOKUP(D18,'[1]Tabelen Masters'!C$4:D165,2,FALSE)</f>
        <v>3.12</v>
      </c>
      <c r="D18" s="27">
        <v>68</v>
      </c>
      <c r="E18" s="28">
        <f t="shared" si="0"/>
        <v>2.72</v>
      </c>
      <c r="F18" s="50">
        <f>_xlfn.XLOOKUP(B18,[2]Blad1!$C$2:$C$45,[2]Blad1!$Q$2:$Q$45)</f>
        <v>119</v>
      </c>
      <c r="G18" s="46">
        <f t="shared" si="1"/>
        <v>10</v>
      </c>
      <c r="H18" s="33">
        <v>12</v>
      </c>
      <c r="I18" s="27">
        <v>68</v>
      </c>
      <c r="J18" s="21">
        <v>0</v>
      </c>
      <c r="K18" s="18" t="str">
        <f t="shared" si="2"/>
        <v/>
      </c>
      <c r="L18" s="32"/>
      <c r="M18" s="21">
        <v>0</v>
      </c>
      <c r="N18" s="31" t="str">
        <f t="shared" si="3"/>
        <v xml:space="preserve"> </v>
      </c>
      <c r="O18" s="32"/>
      <c r="P18" s="24">
        <v>0</v>
      </c>
      <c r="Q18" s="23" t="str">
        <f t="shared" si="4"/>
        <v/>
      </c>
      <c r="R18" s="32"/>
      <c r="S18" s="23">
        <f t="shared" si="5"/>
        <v>141</v>
      </c>
    </row>
    <row r="19" spans="1:19" x14ac:dyDescent="0.25">
      <c r="A19" s="25">
        <v>12</v>
      </c>
      <c r="B19" s="26" t="s">
        <v>34</v>
      </c>
      <c r="C19" s="15">
        <f>VLOOKUP(D19,'[1]Tabelen Masters'!C$4:D180,2,FALSE)</f>
        <v>2.12</v>
      </c>
      <c r="D19" s="27">
        <v>52</v>
      </c>
      <c r="E19" s="28">
        <f t="shared" si="0"/>
        <v>2.08</v>
      </c>
      <c r="F19" s="50">
        <f>_xlfn.XLOOKUP(B19,[2]Blad1!$C$2:$C$45,[2]Blad1!$Q$2:$Q$45)</f>
        <v>109</v>
      </c>
      <c r="G19" s="46">
        <f t="shared" si="1"/>
        <v>10</v>
      </c>
      <c r="H19" s="33">
        <v>18</v>
      </c>
      <c r="I19" s="27">
        <v>52</v>
      </c>
      <c r="J19" s="21">
        <v>0</v>
      </c>
      <c r="K19" s="18" t="str">
        <f t="shared" si="2"/>
        <v/>
      </c>
      <c r="L19" s="30"/>
      <c r="M19" s="21">
        <v>0</v>
      </c>
      <c r="N19" s="31" t="str">
        <f t="shared" si="3"/>
        <v xml:space="preserve"> </v>
      </c>
      <c r="O19" s="30"/>
      <c r="P19" s="24">
        <v>0</v>
      </c>
      <c r="Q19" s="23" t="str">
        <f t="shared" si="4"/>
        <v/>
      </c>
      <c r="R19" s="32"/>
      <c r="S19" s="23">
        <f t="shared" si="5"/>
        <v>137</v>
      </c>
    </row>
    <row r="20" spans="1:19" x14ac:dyDescent="0.25">
      <c r="A20" s="25">
        <v>13</v>
      </c>
      <c r="B20" s="26" t="s">
        <v>35</v>
      </c>
      <c r="C20" s="15">
        <f>VLOOKUP(D20,'[1]Tabelen Masters'!C$4:D76,2,FALSE)</f>
        <v>2.62</v>
      </c>
      <c r="D20" s="27">
        <v>60</v>
      </c>
      <c r="E20" s="28">
        <f t="shared" si="0"/>
        <v>2.4</v>
      </c>
      <c r="F20" s="50">
        <f>_xlfn.XLOOKUP(B20,[2]Blad1!$C$2:$C$45,[2]Blad1!$Q$2:$Q$45)</f>
        <v>112</v>
      </c>
      <c r="G20" s="46">
        <f t="shared" si="1"/>
        <v>10</v>
      </c>
      <c r="H20" s="33"/>
      <c r="I20" s="27">
        <v>60</v>
      </c>
      <c r="J20" s="21">
        <v>0</v>
      </c>
      <c r="K20" s="18" t="str">
        <f t="shared" si="2"/>
        <v/>
      </c>
      <c r="L20" s="32"/>
      <c r="M20" s="21">
        <v>0</v>
      </c>
      <c r="N20" s="31" t="str">
        <f t="shared" si="3"/>
        <v xml:space="preserve"> </v>
      </c>
      <c r="O20" s="32"/>
      <c r="P20" s="24">
        <v>0</v>
      </c>
      <c r="Q20" s="23" t="str">
        <f t="shared" si="4"/>
        <v/>
      </c>
      <c r="R20" s="32"/>
      <c r="S20" s="23">
        <f t="shared" si="5"/>
        <v>122</v>
      </c>
    </row>
    <row r="21" spans="1:19" x14ac:dyDescent="0.25">
      <c r="A21" s="25">
        <v>14</v>
      </c>
      <c r="B21" s="26" t="s">
        <v>36</v>
      </c>
      <c r="C21" s="15">
        <f>VLOOKUP(D21,'[1]Tabelen Masters'!C$4:D120,2,FALSE)</f>
        <v>3.12</v>
      </c>
      <c r="D21" s="27">
        <v>68</v>
      </c>
      <c r="E21" s="28">
        <f t="shared" si="0"/>
        <v>2.72</v>
      </c>
      <c r="F21" s="50">
        <f>_xlfn.XLOOKUP(B21,[2]Blad1!$C$2:$C$45,[2]Blad1!$Q$2:$Q$45)</f>
        <v>109</v>
      </c>
      <c r="G21" s="46">
        <f t="shared" si="1"/>
        <v>10</v>
      </c>
      <c r="H21" s="33"/>
      <c r="I21" s="27">
        <v>68</v>
      </c>
      <c r="J21" s="21">
        <v>0</v>
      </c>
      <c r="K21" s="18" t="str">
        <f t="shared" si="2"/>
        <v/>
      </c>
      <c r="L21" s="30"/>
      <c r="M21" s="21">
        <v>0</v>
      </c>
      <c r="N21" s="31" t="str">
        <f t="shared" si="3"/>
        <v xml:space="preserve"> </v>
      </c>
      <c r="O21" s="30"/>
      <c r="P21" s="24">
        <v>0</v>
      </c>
      <c r="Q21" s="23" t="str">
        <f t="shared" si="4"/>
        <v/>
      </c>
      <c r="R21" s="32"/>
      <c r="S21" s="23">
        <f t="shared" si="5"/>
        <v>119</v>
      </c>
    </row>
    <row r="22" spans="1:19" x14ac:dyDescent="0.25">
      <c r="A22" s="25">
        <v>15</v>
      </c>
      <c r="B22" s="26" t="s">
        <v>37</v>
      </c>
      <c r="C22" s="15">
        <f>VLOOKUP(D22,'[1]Tabelen Masters'!C$4:D118,2,FALSE)</f>
        <v>1.75</v>
      </c>
      <c r="D22" s="27">
        <v>45</v>
      </c>
      <c r="E22" s="28">
        <f t="shared" si="0"/>
        <v>1.8</v>
      </c>
      <c r="F22" s="50">
        <f>_xlfn.XLOOKUP(B22,[2]Blad1!$C$2:$C$45,[2]Blad1!$Q$2:$Q$45)</f>
        <v>106</v>
      </c>
      <c r="G22" s="46">
        <f t="shared" si="1"/>
        <v>10</v>
      </c>
      <c r="H22" s="33"/>
      <c r="I22" s="27">
        <v>45</v>
      </c>
      <c r="J22" s="21">
        <v>0</v>
      </c>
      <c r="K22" s="18" t="str">
        <f t="shared" si="2"/>
        <v/>
      </c>
      <c r="L22" s="32"/>
      <c r="M22" s="21">
        <v>0</v>
      </c>
      <c r="N22" s="31" t="str">
        <f t="shared" si="3"/>
        <v xml:space="preserve"> </v>
      </c>
      <c r="O22" s="32"/>
      <c r="P22" s="24">
        <v>0</v>
      </c>
      <c r="Q22" s="23" t="str">
        <f t="shared" si="4"/>
        <v/>
      </c>
      <c r="R22" s="32"/>
      <c r="S22" s="23">
        <f t="shared" si="5"/>
        <v>116</v>
      </c>
    </row>
    <row r="23" spans="1:19" x14ac:dyDescent="0.25">
      <c r="A23" s="25">
        <v>16</v>
      </c>
      <c r="B23" s="26" t="s">
        <v>38</v>
      </c>
      <c r="C23" s="15">
        <f>VLOOKUP(D23,'[1]Tabelen Masters'!C$4:D179,2,FALSE)</f>
        <v>1.75</v>
      </c>
      <c r="D23" s="27">
        <v>45</v>
      </c>
      <c r="E23" s="28">
        <f t="shared" si="0"/>
        <v>1.8</v>
      </c>
      <c r="F23" s="50">
        <f>_xlfn.XLOOKUP(B23,[2]Blad1!$C$2:$C$45,[2]Blad1!$Q$2:$Q$45)</f>
        <v>105</v>
      </c>
      <c r="G23" s="46">
        <f t="shared" si="1"/>
        <v>10</v>
      </c>
      <c r="H23" s="33"/>
      <c r="I23" s="27">
        <v>45</v>
      </c>
      <c r="J23" s="21">
        <v>0</v>
      </c>
      <c r="K23" s="18" t="str">
        <f t="shared" si="2"/>
        <v/>
      </c>
      <c r="L23" s="30"/>
      <c r="M23" s="21">
        <v>0</v>
      </c>
      <c r="N23" s="31" t="str">
        <f t="shared" si="3"/>
        <v xml:space="preserve"> </v>
      </c>
      <c r="O23" s="30"/>
      <c r="P23" s="24">
        <v>0</v>
      </c>
      <c r="Q23" s="23" t="str">
        <f t="shared" si="4"/>
        <v/>
      </c>
      <c r="R23" s="32"/>
      <c r="S23" s="23">
        <f t="shared" si="5"/>
        <v>115</v>
      </c>
    </row>
    <row r="24" spans="1:19" x14ac:dyDescent="0.25">
      <c r="A24" s="25">
        <v>17</v>
      </c>
      <c r="B24" s="26" t="s">
        <v>39</v>
      </c>
      <c r="C24" s="15">
        <f>VLOOKUP(D24,'[1]Tabelen Masters'!C$4:D70,2,FALSE)</f>
        <v>2.12</v>
      </c>
      <c r="D24" s="27">
        <v>52</v>
      </c>
      <c r="E24" s="28">
        <f t="shared" si="0"/>
        <v>2.08</v>
      </c>
      <c r="F24" s="50">
        <f>_xlfn.XLOOKUP(B24,[2]Blad1!$C$2:$C$45,[2]Blad1!$Q$2:$Q$45)</f>
        <v>104</v>
      </c>
      <c r="G24" s="46">
        <f t="shared" si="1"/>
        <v>10</v>
      </c>
      <c r="H24" s="33"/>
      <c r="I24" s="27">
        <v>52</v>
      </c>
      <c r="J24" s="21">
        <v>0</v>
      </c>
      <c r="K24" s="18" t="str">
        <f t="shared" si="2"/>
        <v/>
      </c>
      <c r="L24" s="32"/>
      <c r="M24" s="21">
        <v>0</v>
      </c>
      <c r="N24" s="31" t="str">
        <f t="shared" si="3"/>
        <v xml:space="preserve"> </v>
      </c>
      <c r="O24" s="32"/>
      <c r="P24" s="24">
        <v>0</v>
      </c>
      <c r="Q24" s="23" t="str">
        <f t="shared" si="4"/>
        <v/>
      </c>
      <c r="R24" s="32"/>
      <c r="S24" s="23">
        <f t="shared" si="5"/>
        <v>114</v>
      </c>
    </row>
    <row r="25" spans="1:19" x14ac:dyDescent="0.25">
      <c r="A25" s="25">
        <v>18</v>
      </c>
      <c r="B25" s="26" t="s">
        <v>40</v>
      </c>
      <c r="C25" s="15">
        <f>VLOOKUP(D25,'[1]Tabelen Masters'!C$4:D102,2,FALSE)</f>
        <v>1.95</v>
      </c>
      <c r="D25" s="27">
        <v>50</v>
      </c>
      <c r="E25" s="28">
        <f t="shared" si="0"/>
        <v>2</v>
      </c>
      <c r="F25" s="50">
        <f>_xlfn.XLOOKUP(B25,[2]Blad1!$C$2:$C$45,[2]Blad1!$Q$2:$Q$45)</f>
        <v>103</v>
      </c>
      <c r="G25" s="46">
        <f t="shared" si="1"/>
        <v>10</v>
      </c>
      <c r="H25" s="33"/>
      <c r="I25" s="27">
        <v>50</v>
      </c>
      <c r="J25" s="21">
        <v>0</v>
      </c>
      <c r="K25" s="18" t="str">
        <f t="shared" si="2"/>
        <v/>
      </c>
      <c r="L25" s="30"/>
      <c r="M25" s="21">
        <v>0</v>
      </c>
      <c r="N25" s="31" t="str">
        <f t="shared" si="3"/>
        <v xml:space="preserve"> </v>
      </c>
      <c r="O25" s="30"/>
      <c r="P25" s="24">
        <v>0</v>
      </c>
      <c r="Q25" s="23" t="str">
        <f t="shared" si="4"/>
        <v/>
      </c>
      <c r="R25" s="32"/>
      <c r="S25" s="23">
        <f t="shared" si="5"/>
        <v>113</v>
      </c>
    </row>
    <row r="26" spans="1:19" x14ac:dyDescent="0.25">
      <c r="A26" s="25">
        <v>19</v>
      </c>
      <c r="B26" s="26" t="s">
        <v>41</v>
      </c>
      <c r="C26" s="15">
        <f>VLOOKUP(D26,'[1]Tabelen Masters'!C$4:D108,2,FALSE)</f>
        <v>1.75</v>
      </c>
      <c r="D26" s="27">
        <v>45</v>
      </c>
      <c r="E26" s="28">
        <f t="shared" si="0"/>
        <v>1.8</v>
      </c>
      <c r="F26" s="50">
        <f>_xlfn.XLOOKUP(B26,[2]Blad1!$C$2:$C$45,[2]Blad1!$Q$2:$Q$45)</f>
        <v>102</v>
      </c>
      <c r="G26" s="46">
        <f t="shared" si="1"/>
        <v>10</v>
      </c>
      <c r="H26" s="33"/>
      <c r="I26" s="27">
        <v>45</v>
      </c>
      <c r="J26" s="21">
        <v>0</v>
      </c>
      <c r="K26" s="18" t="str">
        <f t="shared" si="2"/>
        <v/>
      </c>
      <c r="L26" s="32"/>
      <c r="M26" s="21">
        <v>0</v>
      </c>
      <c r="N26" s="31" t="str">
        <f t="shared" si="3"/>
        <v xml:space="preserve"> </v>
      </c>
      <c r="O26" s="32"/>
      <c r="P26" s="24">
        <v>0</v>
      </c>
      <c r="Q26" s="23" t="str">
        <f t="shared" si="4"/>
        <v/>
      </c>
      <c r="R26" s="32"/>
      <c r="S26" s="23">
        <f t="shared" si="5"/>
        <v>112</v>
      </c>
    </row>
    <row r="27" spans="1:19" x14ac:dyDescent="0.25">
      <c r="A27" s="25">
        <v>20</v>
      </c>
      <c r="B27" s="26" t="s">
        <v>42</v>
      </c>
      <c r="C27" s="15">
        <f>VLOOKUP(D27,'[1]Tabelen Masters'!C$4:D126,2,FALSE)</f>
        <v>3.12</v>
      </c>
      <c r="D27" s="27">
        <v>68</v>
      </c>
      <c r="E27" s="28">
        <f t="shared" si="0"/>
        <v>2.72</v>
      </c>
      <c r="F27" s="50">
        <f>_xlfn.XLOOKUP(B27,[2]Blad1!$C$2:$C$45,[2]Blad1!$Q$2:$Q$45)</f>
        <v>101</v>
      </c>
      <c r="G27" s="46">
        <f t="shared" si="1"/>
        <v>10</v>
      </c>
      <c r="H27" s="33"/>
      <c r="I27" s="27">
        <v>68</v>
      </c>
      <c r="J27" s="21">
        <v>0</v>
      </c>
      <c r="K27" s="18" t="str">
        <f t="shared" si="2"/>
        <v/>
      </c>
      <c r="L27" s="30"/>
      <c r="M27" s="21">
        <v>0</v>
      </c>
      <c r="N27" s="31" t="str">
        <f t="shared" si="3"/>
        <v xml:space="preserve"> </v>
      </c>
      <c r="O27" s="30"/>
      <c r="P27" s="24">
        <v>0</v>
      </c>
      <c r="Q27" s="23" t="str">
        <f t="shared" si="4"/>
        <v/>
      </c>
      <c r="R27" s="32"/>
      <c r="S27" s="23">
        <f t="shared" si="5"/>
        <v>111</v>
      </c>
    </row>
    <row r="28" spans="1:19" x14ac:dyDescent="0.25">
      <c r="A28" s="25">
        <v>21</v>
      </c>
      <c r="B28" s="26" t="s">
        <v>43</v>
      </c>
      <c r="C28" s="15">
        <f>VLOOKUP(D28,'[1]Tabelen Masters'!C$4:D189,2,FALSE)</f>
        <v>2.37</v>
      </c>
      <c r="D28" s="27">
        <v>56</v>
      </c>
      <c r="E28" s="28">
        <f t="shared" si="0"/>
        <v>2.2400000000000002</v>
      </c>
      <c r="F28" s="50">
        <f>_xlfn.XLOOKUP(B28,[2]Blad1!$C$2:$C$45,[2]Blad1!$Q$2:$Q$45)</f>
        <v>99</v>
      </c>
      <c r="G28" s="46">
        <f t="shared" si="1"/>
        <v>10</v>
      </c>
      <c r="H28" s="33"/>
      <c r="I28" s="27">
        <v>56</v>
      </c>
      <c r="J28" s="21">
        <v>0</v>
      </c>
      <c r="K28" s="18" t="str">
        <f t="shared" si="2"/>
        <v/>
      </c>
      <c r="L28" s="32"/>
      <c r="M28" s="21">
        <v>0</v>
      </c>
      <c r="N28" s="31" t="str">
        <f t="shared" si="3"/>
        <v xml:space="preserve"> </v>
      </c>
      <c r="O28" s="32"/>
      <c r="P28" s="24">
        <v>0</v>
      </c>
      <c r="Q28" s="23" t="str">
        <f t="shared" si="4"/>
        <v/>
      </c>
      <c r="R28" s="32"/>
      <c r="S28" s="23">
        <f t="shared" si="5"/>
        <v>109</v>
      </c>
    </row>
    <row r="29" spans="1:19" x14ac:dyDescent="0.25">
      <c r="A29" s="25">
        <v>22</v>
      </c>
      <c r="B29" s="39" t="s">
        <v>44</v>
      </c>
      <c r="C29" s="15">
        <f>VLOOKUP(D29,'[1]Tabelen Masters'!C$4:D77,2,FALSE)</f>
        <v>2.12</v>
      </c>
      <c r="D29" s="27">
        <v>52</v>
      </c>
      <c r="E29" s="28">
        <f t="shared" si="0"/>
        <v>2.08</v>
      </c>
      <c r="F29" s="50">
        <f>_xlfn.XLOOKUP(B29,[2]Blad1!$C$2:$C$45,[2]Blad1!$Q$2:$Q$45)</f>
        <v>99</v>
      </c>
      <c r="G29" s="46">
        <f t="shared" si="1"/>
        <v>10</v>
      </c>
      <c r="H29" s="33"/>
      <c r="I29" s="27">
        <v>52</v>
      </c>
      <c r="J29" s="21">
        <v>0</v>
      </c>
      <c r="K29" s="18" t="str">
        <f t="shared" si="2"/>
        <v/>
      </c>
      <c r="L29" s="30"/>
      <c r="M29" s="21">
        <v>0</v>
      </c>
      <c r="N29" s="31" t="str">
        <f t="shared" si="3"/>
        <v xml:space="preserve"> </v>
      </c>
      <c r="O29" s="30"/>
      <c r="P29" s="24">
        <v>0</v>
      </c>
      <c r="Q29" s="23" t="str">
        <f t="shared" si="4"/>
        <v/>
      </c>
      <c r="R29" s="32"/>
      <c r="S29" s="23">
        <f t="shared" si="5"/>
        <v>109</v>
      </c>
    </row>
    <row r="30" spans="1:19" x14ac:dyDescent="0.25">
      <c r="A30" s="25">
        <v>23</v>
      </c>
      <c r="B30" s="39" t="s">
        <v>45</v>
      </c>
      <c r="C30" s="15">
        <f>VLOOKUP(D30,'[1]Tabelen Masters'!C$4:D131,2,FALSE)</f>
        <v>3.75</v>
      </c>
      <c r="D30" s="27">
        <v>80</v>
      </c>
      <c r="E30" s="28">
        <f t="shared" si="0"/>
        <v>3.2</v>
      </c>
      <c r="F30" s="50">
        <f>_xlfn.XLOOKUP(B30,[2]Blad1!$C$2:$C$45,[2]Blad1!$Q$2:$Q$45)</f>
        <v>98</v>
      </c>
      <c r="G30" s="46">
        <f t="shared" si="1"/>
        <v>10</v>
      </c>
      <c r="H30" s="33"/>
      <c r="I30" s="27">
        <v>80</v>
      </c>
      <c r="J30" s="21">
        <v>0</v>
      </c>
      <c r="K30" s="18" t="str">
        <f t="shared" si="2"/>
        <v/>
      </c>
      <c r="L30" s="32"/>
      <c r="M30" s="21">
        <v>0</v>
      </c>
      <c r="N30" s="31" t="str">
        <f t="shared" si="3"/>
        <v xml:space="preserve"> </v>
      </c>
      <c r="O30" s="32"/>
      <c r="P30" s="24">
        <v>0</v>
      </c>
      <c r="Q30" s="23" t="str">
        <f t="shared" si="4"/>
        <v/>
      </c>
      <c r="R30" s="32"/>
      <c r="S30" s="23">
        <f t="shared" si="5"/>
        <v>108</v>
      </c>
    </row>
    <row r="31" spans="1:19" x14ac:dyDescent="0.25">
      <c r="A31" s="25">
        <v>24</v>
      </c>
      <c r="B31" s="26" t="s">
        <v>46</v>
      </c>
      <c r="C31" s="15">
        <f>VLOOKUP(D31,'[1]Tabelen Masters'!C$4:D60,2,FALSE)</f>
        <v>1.95</v>
      </c>
      <c r="D31" s="27">
        <v>50</v>
      </c>
      <c r="E31" s="28">
        <f t="shared" si="0"/>
        <v>2</v>
      </c>
      <c r="F31" s="50">
        <f>_xlfn.XLOOKUP(B31,[2]Blad1!$C$2:$C$45,[2]Blad1!$Q$2:$Q$45)</f>
        <v>97</v>
      </c>
      <c r="G31" s="46">
        <f t="shared" si="1"/>
        <v>10</v>
      </c>
      <c r="H31" s="33"/>
      <c r="I31" s="27">
        <v>50</v>
      </c>
      <c r="J31" s="21">
        <v>0</v>
      </c>
      <c r="K31" s="18" t="str">
        <f t="shared" si="2"/>
        <v/>
      </c>
      <c r="L31" s="30"/>
      <c r="M31" s="21">
        <v>0</v>
      </c>
      <c r="N31" s="31" t="str">
        <f t="shared" si="3"/>
        <v xml:space="preserve"> </v>
      </c>
      <c r="O31" s="30"/>
      <c r="P31" s="24">
        <v>0</v>
      </c>
      <c r="Q31" s="23" t="str">
        <f t="shared" si="4"/>
        <v/>
      </c>
      <c r="R31" s="32"/>
      <c r="S31" s="23">
        <f t="shared" si="5"/>
        <v>107</v>
      </c>
    </row>
    <row r="32" spans="1:19" x14ac:dyDescent="0.25">
      <c r="A32" s="25">
        <v>25</v>
      </c>
      <c r="B32" s="26" t="s">
        <v>47</v>
      </c>
      <c r="C32" s="15">
        <f>VLOOKUP(D32,'[1]Tabelen Masters'!C$4:D175,2,FALSE)</f>
        <v>1.75</v>
      </c>
      <c r="D32" s="27">
        <v>45</v>
      </c>
      <c r="E32" s="28">
        <f t="shared" si="0"/>
        <v>1.8</v>
      </c>
      <c r="F32" s="50">
        <f>_xlfn.XLOOKUP(B32,[2]Blad1!$C$2:$C$45,[2]Blad1!$Q$2:$Q$45)</f>
        <v>96</v>
      </c>
      <c r="G32" s="46">
        <f t="shared" si="1"/>
        <v>10</v>
      </c>
      <c r="H32" s="33"/>
      <c r="I32" s="27">
        <v>45</v>
      </c>
      <c r="J32" s="21">
        <v>0</v>
      </c>
      <c r="K32" s="18" t="str">
        <f t="shared" si="2"/>
        <v/>
      </c>
      <c r="L32" s="32"/>
      <c r="M32" s="21">
        <v>0</v>
      </c>
      <c r="N32" s="31" t="str">
        <f t="shared" si="3"/>
        <v xml:space="preserve"> </v>
      </c>
      <c r="O32" s="32"/>
      <c r="P32" s="24">
        <v>0</v>
      </c>
      <c r="Q32" s="23" t="str">
        <f t="shared" si="4"/>
        <v/>
      </c>
      <c r="R32" s="32"/>
      <c r="S32" s="23">
        <f t="shared" si="5"/>
        <v>106</v>
      </c>
    </row>
    <row r="33" spans="1:19" x14ac:dyDescent="0.25">
      <c r="A33" s="25">
        <v>26</v>
      </c>
      <c r="B33" s="26" t="s">
        <v>48</v>
      </c>
      <c r="C33" s="15">
        <f>VLOOKUP(D33,'[1]Tabelen Masters'!C$4:D46,2,FALSE)</f>
        <v>1.65</v>
      </c>
      <c r="D33" s="27">
        <v>42</v>
      </c>
      <c r="E33" s="28">
        <f t="shared" si="0"/>
        <v>1.68</v>
      </c>
      <c r="F33" s="50">
        <f>_xlfn.XLOOKUP(B33,[2]Blad1!$C$2:$C$45,[2]Blad1!$Q$2:$Q$45)</f>
        <v>96</v>
      </c>
      <c r="G33" s="46">
        <f t="shared" si="1"/>
        <v>10</v>
      </c>
      <c r="H33" s="40"/>
      <c r="I33" s="27">
        <v>42</v>
      </c>
      <c r="J33" s="21">
        <v>0</v>
      </c>
      <c r="K33" s="18" t="str">
        <f t="shared" si="2"/>
        <v/>
      </c>
      <c r="L33" s="41"/>
      <c r="M33" s="21">
        <v>0</v>
      </c>
      <c r="N33" s="31" t="str">
        <f t="shared" si="3"/>
        <v xml:space="preserve"> </v>
      </c>
      <c r="O33" s="41"/>
      <c r="P33" s="24">
        <v>0</v>
      </c>
      <c r="Q33" s="23" t="str">
        <f t="shared" si="4"/>
        <v/>
      </c>
      <c r="R33" s="27"/>
      <c r="S33" s="23">
        <f t="shared" si="5"/>
        <v>106</v>
      </c>
    </row>
    <row r="34" spans="1:19" x14ac:dyDescent="0.25">
      <c r="A34" s="25">
        <v>27</v>
      </c>
      <c r="B34" s="39" t="s">
        <v>49</v>
      </c>
      <c r="C34" s="15">
        <f>VLOOKUP(D34,'[1]Tabelen Masters'!C$4:D190,2,FALSE)</f>
        <v>1.75</v>
      </c>
      <c r="D34" s="42">
        <v>45</v>
      </c>
      <c r="E34" s="28">
        <f t="shared" si="0"/>
        <v>1.8</v>
      </c>
      <c r="F34" s="50">
        <f>_xlfn.XLOOKUP(B34,[2]Blad1!$C$2:$C$45,[2]Blad1!$Q$2:$Q$45)</f>
        <v>93</v>
      </c>
      <c r="G34" s="46">
        <f t="shared" si="1"/>
        <v>10</v>
      </c>
      <c r="H34" s="33"/>
      <c r="I34" s="42">
        <v>45</v>
      </c>
      <c r="J34" s="21">
        <v>0</v>
      </c>
      <c r="K34" s="18" t="str">
        <f t="shared" si="2"/>
        <v/>
      </c>
      <c r="L34" s="32"/>
      <c r="M34" s="21">
        <v>0</v>
      </c>
      <c r="N34" s="31" t="str">
        <f t="shared" si="3"/>
        <v xml:space="preserve"> </v>
      </c>
      <c r="O34" s="32"/>
      <c r="P34" s="24">
        <v>0</v>
      </c>
      <c r="Q34" s="23" t="str">
        <f t="shared" si="4"/>
        <v/>
      </c>
      <c r="R34" s="32"/>
      <c r="S34" s="23">
        <f t="shared" si="5"/>
        <v>103</v>
      </c>
    </row>
    <row r="35" spans="1:19" x14ac:dyDescent="0.25">
      <c r="A35" s="25">
        <v>28</v>
      </c>
      <c r="B35" s="43" t="s">
        <v>50</v>
      </c>
      <c r="C35" s="15">
        <f>VLOOKUP(D35,'[1]Tabelen Masters'!C$4:D145,2,FALSE)</f>
        <v>1.75</v>
      </c>
      <c r="D35" s="27">
        <v>45</v>
      </c>
      <c r="E35" s="28">
        <f t="shared" si="0"/>
        <v>1.8</v>
      </c>
      <c r="F35" s="50">
        <f>_xlfn.XLOOKUP(B35,[2]Blad1!$C$2:$C$45,[2]Blad1!$Q$2:$Q$45)</f>
        <v>91</v>
      </c>
      <c r="G35" s="46">
        <f t="shared" si="1"/>
        <v>10</v>
      </c>
      <c r="H35" s="33"/>
      <c r="I35" s="27">
        <v>45</v>
      </c>
      <c r="J35" s="21">
        <v>0</v>
      </c>
      <c r="K35" s="18" t="str">
        <f t="shared" si="2"/>
        <v/>
      </c>
      <c r="L35" s="30"/>
      <c r="M35" s="21">
        <v>0</v>
      </c>
      <c r="N35" s="31" t="str">
        <f t="shared" si="3"/>
        <v xml:space="preserve"> </v>
      </c>
      <c r="O35" s="30"/>
      <c r="P35" s="24">
        <v>0</v>
      </c>
      <c r="Q35" s="23" t="str">
        <f t="shared" si="4"/>
        <v/>
      </c>
      <c r="R35" s="32"/>
      <c r="S35" s="23">
        <f t="shared" si="5"/>
        <v>101</v>
      </c>
    </row>
    <row r="36" spans="1:19" x14ac:dyDescent="0.25">
      <c r="A36" s="25">
        <v>29</v>
      </c>
      <c r="B36" s="43" t="s">
        <v>51</v>
      </c>
      <c r="C36" s="15">
        <f>VLOOKUP(D36,'[1]Tabelen Masters'!C$4:D204,2,FALSE)</f>
        <v>1.55</v>
      </c>
      <c r="D36" s="27">
        <v>40</v>
      </c>
      <c r="E36" s="28">
        <f t="shared" si="0"/>
        <v>1.6</v>
      </c>
      <c r="F36" s="50">
        <f>_xlfn.XLOOKUP(B36,[2]Blad1!$C$2:$C$45,[2]Blad1!$Q$2:$Q$45)</f>
        <v>90</v>
      </c>
      <c r="G36" s="46">
        <f t="shared" si="1"/>
        <v>10</v>
      </c>
      <c r="H36" s="33"/>
      <c r="I36" s="27">
        <v>40</v>
      </c>
      <c r="J36" s="22">
        <v>0</v>
      </c>
      <c r="K36" s="18" t="str">
        <f t="shared" si="2"/>
        <v/>
      </c>
      <c r="L36" s="32"/>
      <c r="M36" s="21">
        <v>0</v>
      </c>
      <c r="N36" s="31" t="str">
        <f t="shared" si="3"/>
        <v xml:space="preserve"> </v>
      </c>
      <c r="O36" s="32"/>
      <c r="P36" s="24">
        <v>0</v>
      </c>
      <c r="Q36" s="23" t="str">
        <f t="shared" si="4"/>
        <v/>
      </c>
      <c r="R36" s="32"/>
      <c r="S36" s="23">
        <f t="shared" si="5"/>
        <v>100</v>
      </c>
    </row>
    <row r="37" spans="1:19" x14ac:dyDescent="0.25">
      <c r="A37" s="25">
        <v>30</v>
      </c>
      <c r="B37" s="26" t="s">
        <v>52</v>
      </c>
      <c r="C37" s="15">
        <f>VLOOKUP(D37,'[1]Tabelen Masters'!C$4:D79,2,FALSE)</f>
        <v>2.62</v>
      </c>
      <c r="D37" s="27">
        <v>60</v>
      </c>
      <c r="E37" s="28">
        <f t="shared" si="0"/>
        <v>2.4</v>
      </c>
      <c r="F37" s="50">
        <f>_xlfn.XLOOKUP(B37,[2]Blad1!$C$2:$C$45,[2]Blad1!$Q$2:$Q$45)</f>
        <v>87</v>
      </c>
      <c r="G37" s="46">
        <f t="shared" si="1"/>
        <v>10</v>
      </c>
      <c r="H37" s="33"/>
      <c r="I37" s="27">
        <v>60</v>
      </c>
      <c r="J37" s="21">
        <v>0</v>
      </c>
      <c r="K37" s="18" t="str">
        <f t="shared" si="2"/>
        <v/>
      </c>
      <c r="L37" s="30"/>
      <c r="M37" s="21">
        <v>0</v>
      </c>
      <c r="N37" s="31" t="str">
        <f t="shared" si="3"/>
        <v xml:space="preserve"> </v>
      </c>
      <c r="O37" s="30"/>
      <c r="P37" s="24">
        <v>0</v>
      </c>
      <c r="Q37" s="23" t="str">
        <f t="shared" si="4"/>
        <v/>
      </c>
      <c r="R37" s="32"/>
      <c r="S37" s="23">
        <f t="shared" si="5"/>
        <v>97</v>
      </c>
    </row>
    <row r="38" spans="1:19" x14ac:dyDescent="0.25">
      <c r="A38" s="25">
        <v>31</v>
      </c>
      <c r="B38" s="26" t="s">
        <v>53</v>
      </c>
      <c r="C38" s="15">
        <f>VLOOKUP(D38,'[1]Tabelen Masters'!C$4:D181,2,FALSE)</f>
        <v>2.37</v>
      </c>
      <c r="D38" s="27">
        <v>56</v>
      </c>
      <c r="E38" s="28">
        <f t="shared" si="0"/>
        <v>2.2400000000000002</v>
      </c>
      <c r="F38" s="50">
        <f>_xlfn.XLOOKUP(B38,[2]Blad1!$C$2:$C$45,[2]Blad1!$Q$2:$Q$45)</f>
        <v>86</v>
      </c>
      <c r="G38" s="46">
        <f t="shared" si="1"/>
        <v>10</v>
      </c>
      <c r="H38" s="33"/>
      <c r="I38" s="27">
        <v>56</v>
      </c>
      <c r="J38" s="21">
        <v>0</v>
      </c>
      <c r="K38" s="18" t="str">
        <f t="shared" si="2"/>
        <v/>
      </c>
      <c r="L38" s="32"/>
      <c r="M38" s="21">
        <v>0</v>
      </c>
      <c r="N38" s="31" t="str">
        <f t="shared" si="3"/>
        <v xml:space="preserve"> </v>
      </c>
      <c r="O38" s="32"/>
      <c r="P38" s="24">
        <v>0</v>
      </c>
      <c r="Q38" s="23" t="str">
        <f t="shared" si="4"/>
        <v/>
      </c>
      <c r="R38" s="32"/>
      <c r="S38" s="23">
        <f t="shared" si="5"/>
        <v>96</v>
      </c>
    </row>
    <row r="39" spans="1:19" x14ac:dyDescent="0.25">
      <c r="A39" s="25">
        <v>32</v>
      </c>
      <c r="B39" s="39" t="s">
        <v>54</v>
      </c>
      <c r="C39" s="15">
        <f>VLOOKUP(D39,'[1]Tabelen Masters'!C$4:D173,2,FALSE)</f>
        <v>1.85</v>
      </c>
      <c r="D39" s="42">
        <v>47</v>
      </c>
      <c r="E39" s="28">
        <f t="shared" si="0"/>
        <v>1.88</v>
      </c>
      <c r="F39" s="50">
        <f>_xlfn.XLOOKUP(B39,[2]Blad1!$C$2:$C$45,[2]Blad1!$Q$2:$Q$45)</f>
        <v>86</v>
      </c>
      <c r="G39" s="46">
        <f t="shared" si="1"/>
        <v>10</v>
      </c>
      <c r="H39" s="33"/>
      <c r="I39" s="42">
        <v>47</v>
      </c>
      <c r="J39" s="21">
        <v>0</v>
      </c>
      <c r="K39" s="18" t="str">
        <f t="shared" si="2"/>
        <v/>
      </c>
      <c r="L39" s="30"/>
      <c r="M39" s="21">
        <v>0</v>
      </c>
      <c r="N39" s="31" t="str">
        <f t="shared" si="3"/>
        <v xml:space="preserve"> </v>
      </c>
      <c r="O39" s="30"/>
      <c r="P39" s="24">
        <v>0</v>
      </c>
      <c r="Q39" s="23" t="str">
        <f t="shared" si="4"/>
        <v/>
      </c>
      <c r="R39" s="32"/>
      <c r="S39" s="23">
        <f t="shared" si="5"/>
        <v>96</v>
      </c>
    </row>
    <row r="40" spans="1:19" x14ac:dyDescent="0.25">
      <c r="A40" s="25">
        <v>33</v>
      </c>
      <c r="B40" s="26" t="s">
        <v>55</v>
      </c>
      <c r="C40" s="15">
        <f>VLOOKUP(D40,'[1]Tabelen Masters'!C$4:D113,2,FALSE)</f>
        <v>1.75</v>
      </c>
      <c r="D40" s="44">
        <v>45</v>
      </c>
      <c r="E40" s="28">
        <f t="shared" si="0"/>
        <v>1.8</v>
      </c>
      <c r="F40" s="50">
        <f>_xlfn.XLOOKUP(B40,[2]Blad1!$C$2:$C$45,[2]Blad1!$Q$2:$Q$45)</f>
        <v>85</v>
      </c>
      <c r="G40" s="46">
        <f t="shared" si="1"/>
        <v>10</v>
      </c>
      <c r="H40" s="33"/>
      <c r="I40" s="44">
        <v>45</v>
      </c>
      <c r="J40" s="21">
        <v>0</v>
      </c>
      <c r="K40" s="18" t="str">
        <f t="shared" si="2"/>
        <v/>
      </c>
      <c r="L40" s="32"/>
      <c r="M40" s="21">
        <v>0</v>
      </c>
      <c r="N40" s="31" t="str">
        <f t="shared" si="3"/>
        <v xml:space="preserve"> </v>
      </c>
      <c r="O40" s="32"/>
      <c r="P40" s="24">
        <v>0</v>
      </c>
      <c r="Q40" s="23" t="str">
        <f t="shared" si="4"/>
        <v/>
      </c>
      <c r="R40" s="32"/>
      <c r="S40" s="23">
        <f t="shared" si="5"/>
        <v>95</v>
      </c>
    </row>
    <row r="41" spans="1:19" x14ac:dyDescent="0.25">
      <c r="A41" s="25">
        <v>34</v>
      </c>
      <c r="B41" s="26" t="s">
        <v>56</v>
      </c>
      <c r="C41" s="15">
        <f>VLOOKUP(D41,'[1]Tabelen Masters'!C$4:D43,2,FALSE)</f>
        <v>1.95</v>
      </c>
      <c r="D41" s="27">
        <v>50</v>
      </c>
      <c r="E41" s="28">
        <f t="shared" si="0"/>
        <v>2</v>
      </c>
      <c r="F41" s="50">
        <f>_xlfn.XLOOKUP(B41,[2]Blad1!$C$2:$C$45,[2]Blad1!$Q$2:$Q$45)</f>
        <v>83</v>
      </c>
      <c r="G41" s="46">
        <f t="shared" si="1"/>
        <v>10</v>
      </c>
      <c r="H41" s="40"/>
      <c r="I41" s="27">
        <v>50</v>
      </c>
      <c r="J41" s="21">
        <v>0</v>
      </c>
      <c r="K41" s="18" t="str">
        <f t="shared" si="2"/>
        <v/>
      </c>
      <c r="L41" s="41"/>
      <c r="M41" s="21">
        <v>0</v>
      </c>
      <c r="N41" s="31" t="str">
        <f t="shared" si="3"/>
        <v xml:space="preserve"> </v>
      </c>
      <c r="O41" s="41"/>
      <c r="P41" s="24">
        <v>0</v>
      </c>
      <c r="Q41" s="23" t="str">
        <f t="shared" si="4"/>
        <v/>
      </c>
      <c r="R41" s="27"/>
      <c r="S41" s="23">
        <f t="shared" si="5"/>
        <v>93</v>
      </c>
    </row>
    <row r="42" spans="1:19" x14ac:dyDescent="0.25">
      <c r="A42" s="25">
        <v>35</v>
      </c>
      <c r="B42" s="26" t="s">
        <v>57</v>
      </c>
      <c r="C42" s="15">
        <f>VLOOKUP(D42,'[1]Tabelen Masters'!C$4:D93,2,FALSE)</f>
        <v>3.12</v>
      </c>
      <c r="D42" s="27">
        <v>68</v>
      </c>
      <c r="E42" s="28">
        <f t="shared" si="0"/>
        <v>2.72</v>
      </c>
      <c r="F42" s="50">
        <f>_xlfn.XLOOKUP(B42,[2]Blad1!$C$2:$C$45,[2]Blad1!$Q$2:$Q$45)</f>
        <v>80</v>
      </c>
      <c r="G42" s="46">
        <f t="shared" si="1"/>
        <v>10</v>
      </c>
      <c r="H42" s="33"/>
      <c r="I42" s="27">
        <v>68</v>
      </c>
      <c r="J42" s="21">
        <v>0</v>
      </c>
      <c r="K42" s="18" t="str">
        <f t="shared" si="2"/>
        <v/>
      </c>
      <c r="L42" s="32"/>
      <c r="M42" s="21">
        <v>0</v>
      </c>
      <c r="N42" s="31" t="str">
        <f t="shared" si="3"/>
        <v xml:space="preserve"> </v>
      </c>
      <c r="O42" s="32"/>
      <c r="P42" s="24">
        <v>0</v>
      </c>
      <c r="Q42" s="23" t="str">
        <f t="shared" si="4"/>
        <v/>
      </c>
      <c r="R42" s="32"/>
      <c r="S42" s="23">
        <f t="shared" si="5"/>
        <v>90</v>
      </c>
    </row>
    <row r="43" spans="1:19" x14ac:dyDescent="0.25">
      <c r="A43" s="25">
        <v>36</v>
      </c>
      <c r="B43" s="36" t="s">
        <v>58</v>
      </c>
      <c r="C43" s="15">
        <f>VLOOKUP(D43,'[1]Tabelen Masters'!C$4:D128,2,FALSE)</f>
        <v>1.85</v>
      </c>
      <c r="D43" s="27">
        <v>47</v>
      </c>
      <c r="E43" s="28">
        <f t="shared" si="0"/>
        <v>1.88</v>
      </c>
      <c r="F43" s="50">
        <f>_xlfn.XLOOKUP(B43,[2]Blad1!$C$2:$C$45,[2]Blad1!$Q$2:$Q$45)</f>
        <v>80</v>
      </c>
      <c r="G43" s="46">
        <f t="shared" si="1"/>
        <v>10</v>
      </c>
      <c r="H43" s="33"/>
      <c r="I43" s="27">
        <v>47</v>
      </c>
      <c r="J43" s="21">
        <v>0</v>
      </c>
      <c r="K43" s="18" t="str">
        <f t="shared" si="2"/>
        <v/>
      </c>
      <c r="L43" s="30"/>
      <c r="M43" s="21">
        <v>0</v>
      </c>
      <c r="N43" s="31" t="str">
        <f t="shared" si="3"/>
        <v xml:space="preserve"> </v>
      </c>
      <c r="O43" s="30"/>
      <c r="P43" s="24">
        <v>0</v>
      </c>
      <c r="Q43" s="23" t="str">
        <f t="shared" si="4"/>
        <v/>
      </c>
      <c r="R43" s="32"/>
      <c r="S43" s="23">
        <f t="shared" si="5"/>
        <v>90</v>
      </c>
    </row>
    <row r="44" spans="1:19" x14ac:dyDescent="0.25">
      <c r="A44" s="25">
        <v>37</v>
      </c>
      <c r="B44" s="39" t="s">
        <v>59</v>
      </c>
      <c r="C44" s="15">
        <f>VLOOKUP(D44,'[1]Tabelen Masters'!C$4:D73,2,FALSE)</f>
        <v>1.65</v>
      </c>
      <c r="D44" s="42">
        <v>42</v>
      </c>
      <c r="E44" s="28">
        <f t="shared" si="0"/>
        <v>1.68</v>
      </c>
      <c r="F44" s="50">
        <f>_xlfn.XLOOKUP(B44,[2]Blad1!$C$2:$C$45,[2]Blad1!$Q$2:$Q$45)</f>
        <v>78</v>
      </c>
      <c r="G44" s="46">
        <f t="shared" si="1"/>
        <v>10</v>
      </c>
      <c r="H44" s="33"/>
      <c r="I44" s="37">
        <v>42</v>
      </c>
      <c r="J44" s="21">
        <v>0</v>
      </c>
      <c r="K44" s="18" t="str">
        <f t="shared" si="2"/>
        <v/>
      </c>
      <c r="L44" s="32"/>
      <c r="M44" s="21">
        <v>0</v>
      </c>
      <c r="N44" s="31" t="str">
        <f t="shared" si="3"/>
        <v xml:space="preserve"> </v>
      </c>
      <c r="O44" s="32"/>
      <c r="P44" s="24">
        <v>0</v>
      </c>
      <c r="Q44" s="23" t="str">
        <f t="shared" si="4"/>
        <v/>
      </c>
      <c r="R44" s="32"/>
      <c r="S44" s="23">
        <f t="shared" si="5"/>
        <v>88</v>
      </c>
    </row>
    <row r="45" spans="1:19" x14ac:dyDescent="0.25">
      <c r="A45" s="25">
        <v>38</v>
      </c>
      <c r="B45" s="39" t="s">
        <v>60</v>
      </c>
      <c r="C45" s="15">
        <f>VLOOKUP(D45,'[1]Tabelen Masters'!C$4:D111,2,FALSE)</f>
        <v>1.95</v>
      </c>
      <c r="D45" s="27">
        <v>50</v>
      </c>
      <c r="E45" s="28">
        <f t="shared" si="0"/>
        <v>2</v>
      </c>
      <c r="F45" s="50">
        <f>_xlfn.XLOOKUP(B45,[2]Blad1!$C$2:$C$45,[2]Blad1!$Q$2:$Q$45)</f>
        <v>77</v>
      </c>
      <c r="G45" s="46">
        <f t="shared" si="1"/>
        <v>10</v>
      </c>
      <c r="H45" s="33"/>
      <c r="I45" s="20">
        <v>47</v>
      </c>
      <c r="J45" s="21">
        <v>0</v>
      </c>
      <c r="K45" s="18" t="str">
        <f t="shared" si="2"/>
        <v/>
      </c>
      <c r="L45" s="30"/>
      <c r="M45" s="21">
        <v>0</v>
      </c>
      <c r="N45" s="31" t="str">
        <f t="shared" si="3"/>
        <v xml:space="preserve"> </v>
      </c>
      <c r="O45" s="30"/>
      <c r="P45" s="24">
        <v>0</v>
      </c>
      <c r="Q45" s="23" t="str">
        <f t="shared" si="4"/>
        <v/>
      </c>
      <c r="R45" s="32"/>
      <c r="S45" s="23">
        <f t="shared" si="5"/>
        <v>87</v>
      </c>
    </row>
    <row r="46" spans="1:19" x14ac:dyDescent="0.25">
      <c r="A46" s="25">
        <v>39</v>
      </c>
      <c r="B46" s="26" t="s">
        <v>61</v>
      </c>
      <c r="C46" s="15">
        <f>VLOOKUP(D46,'[1]Tabelen Masters'!C$4:D51,2,FALSE)</f>
        <v>1.65</v>
      </c>
      <c r="D46" s="27">
        <v>42</v>
      </c>
      <c r="E46" s="28">
        <f t="shared" si="0"/>
        <v>1.68</v>
      </c>
      <c r="F46" s="50">
        <f>_xlfn.XLOOKUP(B46,[2]Blad1!$C$2:$C$45,[2]Blad1!$Q$2:$Q$45)</f>
        <v>77</v>
      </c>
      <c r="G46" s="46">
        <f t="shared" si="1"/>
        <v>10</v>
      </c>
      <c r="H46" s="40"/>
      <c r="I46" s="20">
        <v>42</v>
      </c>
      <c r="J46" s="21">
        <v>0</v>
      </c>
      <c r="K46" s="18" t="str">
        <f t="shared" si="2"/>
        <v/>
      </c>
      <c r="L46" s="27"/>
      <c r="M46" s="21">
        <v>0</v>
      </c>
      <c r="N46" s="31" t="str">
        <f t="shared" si="3"/>
        <v xml:space="preserve"> </v>
      </c>
      <c r="O46" s="27"/>
      <c r="P46" s="24">
        <v>0</v>
      </c>
      <c r="Q46" s="23" t="str">
        <f t="shared" si="4"/>
        <v/>
      </c>
      <c r="R46" s="27"/>
      <c r="S46" s="23">
        <f t="shared" si="5"/>
        <v>87</v>
      </c>
    </row>
    <row r="47" spans="1:19" x14ac:dyDescent="0.25">
      <c r="A47" s="25">
        <v>40</v>
      </c>
      <c r="B47" s="26" t="s">
        <v>62</v>
      </c>
      <c r="C47" s="15">
        <f>VLOOKUP(D47,'[1]Tabelen Masters'!C$4:D178,2,FALSE)</f>
        <v>1.65</v>
      </c>
      <c r="D47" s="27">
        <v>42</v>
      </c>
      <c r="E47" s="28">
        <f t="shared" si="0"/>
        <v>1.68</v>
      </c>
      <c r="F47" s="50">
        <f>_xlfn.XLOOKUP(B47,[2]Blad1!$C$2:$C$45,[2]Blad1!$Q$2:$Q$45)</f>
        <v>71</v>
      </c>
      <c r="G47" s="46">
        <f t="shared" si="1"/>
        <v>10</v>
      </c>
      <c r="H47" s="33"/>
      <c r="I47" s="20">
        <v>42</v>
      </c>
      <c r="J47" s="21">
        <v>0</v>
      </c>
      <c r="K47" s="18" t="str">
        <f t="shared" si="2"/>
        <v/>
      </c>
      <c r="L47" s="30"/>
      <c r="M47" s="21">
        <v>0</v>
      </c>
      <c r="N47" s="31" t="str">
        <f t="shared" si="3"/>
        <v xml:space="preserve"> </v>
      </c>
      <c r="O47" s="30"/>
      <c r="P47" s="24">
        <v>0</v>
      </c>
      <c r="Q47" s="23" t="str">
        <f t="shared" si="4"/>
        <v/>
      </c>
      <c r="R47" s="32"/>
      <c r="S47" s="23">
        <f t="shared" si="5"/>
        <v>81</v>
      </c>
    </row>
    <row r="48" spans="1:19" x14ac:dyDescent="0.25">
      <c r="A48" s="25">
        <v>41</v>
      </c>
      <c r="B48" s="26" t="s">
        <v>63</v>
      </c>
      <c r="C48" s="15">
        <f>VLOOKUP(D48,'[1]Tabelen Masters'!C$4:D201,2,FALSE)</f>
        <v>3.37</v>
      </c>
      <c r="D48" s="27">
        <v>72</v>
      </c>
      <c r="E48" s="28">
        <f t="shared" si="0"/>
        <v>2.88</v>
      </c>
      <c r="F48" s="50">
        <f>_xlfn.XLOOKUP(B48,[2]Blad1!$C$2:$C$45,[2]Blad1!$Q$2:$Q$45)</f>
        <v>67</v>
      </c>
      <c r="G48" s="46">
        <f t="shared" si="1"/>
        <v>10</v>
      </c>
      <c r="H48" s="33"/>
      <c r="I48" s="20">
        <v>68</v>
      </c>
      <c r="J48" s="21">
        <v>0</v>
      </c>
      <c r="K48" s="18" t="str">
        <f t="shared" si="2"/>
        <v/>
      </c>
      <c r="L48" s="32"/>
      <c r="M48" s="21">
        <v>0</v>
      </c>
      <c r="N48" s="31" t="str">
        <f t="shared" si="3"/>
        <v xml:space="preserve"> </v>
      </c>
      <c r="O48" s="32"/>
      <c r="P48" s="24">
        <v>0</v>
      </c>
      <c r="Q48" s="23" t="str">
        <f t="shared" si="4"/>
        <v/>
      </c>
      <c r="R48" s="32"/>
      <c r="S48" s="23">
        <f t="shared" si="5"/>
        <v>77</v>
      </c>
    </row>
    <row r="49" spans="1:19" x14ac:dyDescent="0.25">
      <c r="A49" s="25">
        <v>42</v>
      </c>
      <c r="B49" s="26" t="s">
        <v>64</v>
      </c>
      <c r="C49" s="15">
        <f>VLOOKUP(D49,'[1]Tabelen Masters'!C$4:D119,2,FALSE)</f>
        <v>1.95</v>
      </c>
      <c r="D49" s="27">
        <v>50</v>
      </c>
      <c r="E49" s="28">
        <f t="shared" si="0"/>
        <v>2</v>
      </c>
      <c r="F49" s="50">
        <f>_xlfn.XLOOKUP(B49,[2]Blad1!$C$2:$C$45,[2]Blad1!$Q$2:$Q$45)</f>
        <v>67</v>
      </c>
      <c r="G49" s="46">
        <f t="shared" si="1"/>
        <v>10</v>
      </c>
      <c r="H49" s="33"/>
      <c r="I49" s="20">
        <v>47</v>
      </c>
      <c r="J49" s="21">
        <v>0</v>
      </c>
      <c r="K49" s="18" t="str">
        <f t="shared" si="2"/>
        <v/>
      </c>
      <c r="L49" s="30"/>
      <c r="M49" s="21">
        <v>0</v>
      </c>
      <c r="N49" s="31" t="str">
        <f t="shared" si="3"/>
        <v xml:space="preserve"> </v>
      </c>
      <c r="O49" s="30"/>
      <c r="P49" s="24">
        <v>0</v>
      </c>
      <c r="Q49" s="23" t="str">
        <f t="shared" si="4"/>
        <v/>
      </c>
      <c r="R49" s="32"/>
      <c r="S49" s="23">
        <f t="shared" si="5"/>
        <v>77</v>
      </c>
    </row>
    <row r="50" spans="1:19" x14ac:dyDescent="0.25">
      <c r="A50" s="25">
        <v>43</v>
      </c>
      <c r="B50" s="26" t="s">
        <v>65</v>
      </c>
      <c r="C50" s="15">
        <f>VLOOKUP(D50,'[1]Tabelen Masters'!C$4:D42,2,FALSE)</f>
        <v>1.95</v>
      </c>
      <c r="D50" s="27">
        <v>50</v>
      </c>
      <c r="E50" s="28">
        <f t="shared" si="0"/>
        <v>2</v>
      </c>
      <c r="F50" s="50">
        <f>_xlfn.XLOOKUP(B50,[2]Blad1!$C$2:$C$45,[2]Blad1!$Q$2:$Q$45)</f>
        <v>61</v>
      </c>
      <c r="G50" s="46">
        <f t="shared" si="1"/>
        <v>10</v>
      </c>
      <c r="H50" s="40"/>
      <c r="I50" s="20">
        <v>47</v>
      </c>
      <c r="J50" s="21">
        <v>0</v>
      </c>
      <c r="K50" s="18" t="str">
        <f t="shared" si="2"/>
        <v/>
      </c>
      <c r="L50" s="27"/>
      <c r="M50" s="21">
        <v>0</v>
      </c>
      <c r="N50" s="31" t="str">
        <f t="shared" si="3"/>
        <v xml:space="preserve"> </v>
      </c>
      <c r="O50" s="27"/>
      <c r="P50" s="24">
        <v>0</v>
      </c>
      <c r="Q50" s="23" t="str">
        <f t="shared" si="4"/>
        <v/>
      </c>
      <c r="R50" s="27"/>
      <c r="S50" s="23">
        <f t="shared" si="5"/>
        <v>71</v>
      </c>
    </row>
    <row r="51" spans="1:19" x14ac:dyDescent="0.25">
      <c r="A51" s="25">
        <v>44</v>
      </c>
      <c r="B51" s="26" t="s">
        <v>66</v>
      </c>
      <c r="C51" s="15">
        <f>VLOOKUP(D51,'[1]Tabelen Masters'!C$4:D96,2,FALSE)</f>
        <v>3.12</v>
      </c>
      <c r="D51" s="27">
        <v>68</v>
      </c>
      <c r="E51" s="28">
        <f t="shared" si="0"/>
        <v>2.72</v>
      </c>
      <c r="F51" s="50">
        <f>_xlfn.XLOOKUP(B51,[2]Blad1!$C$2:$C$45,[2]Blad1!$Q$2:$Q$45)</f>
        <v>55</v>
      </c>
      <c r="G51" s="46">
        <f t="shared" si="1"/>
        <v>10</v>
      </c>
      <c r="H51" s="45"/>
      <c r="I51" s="20">
        <v>60</v>
      </c>
      <c r="J51" s="21">
        <v>0</v>
      </c>
      <c r="K51" s="18" t="str">
        <f t="shared" si="2"/>
        <v/>
      </c>
      <c r="L51" s="30"/>
      <c r="M51" s="21">
        <v>0</v>
      </c>
      <c r="N51" s="31" t="str">
        <f t="shared" si="3"/>
        <v xml:space="preserve"> </v>
      </c>
      <c r="O51" s="30"/>
      <c r="P51" s="24">
        <v>0</v>
      </c>
      <c r="Q51" s="23" t="str">
        <f t="shared" si="4"/>
        <v/>
      </c>
      <c r="R51" s="32"/>
      <c r="S51" s="23">
        <f t="shared" si="5"/>
        <v>65</v>
      </c>
    </row>
  </sheetData>
  <mergeCells count="24">
    <mergeCell ref="Q2:Q7"/>
    <mergeCell ref="R2:R7"/>
    <mergeCell ref="S2:S7"/>
    <mergeCell ref="A3:B3"/>
    <mergeCell ref="A4:B4"/>
    <mergeCell ref="A5:B5"/>
    <mergeCell ref="A6:B6"/>
    <mergeCell ref="A7:B7"/>
    <mergeCell ref="K2:K7"/>
    <mergeCell ref="L2:L7"/>
    <mergeCell ref="M2:M7"/>
    <mergeCell ref="N2:N7"/>
    <mergeCell ref="O2:O7"/>
    <mergeCell ref="P2:P7"/>
    <mergeCell ref="A1:S1"/>
    <mergeCell ref="A2:B2"/>
    <mergeCell ref="C2:C7"/>
    <mergeCell ref="D2:D7"/>
    <mergeCell ref="E2:E7"/>
    <mergeCell ref="F2:F7"/>
    <mergeCell ref="G2:G7"/>
    <mergeCell ref="H2:H7"/>
    <mergeCell ref="I2:I7"/>
    <mergeCell ref="J2:J7"/>
  </mergeCells>
  <conditionalFormatting sqref="M8:M51 P8:P51 J8:J51">
    <cfRule type="cellIs" dxfId="5" priority="5" operator="greaterThan">
      <formula>119</formula>
    </cfRule>
    <cfRule type="cellIs" dxfId="4" priority="6" operator="between">
      <formula>1</formula>
      <formula>79</formula>
    </cfRule>
  </conditionalFormatting>
  <conditionalFormatting sqref="F8:F51">
    <cfRule type="cellIs" dxfId="3" priority="4" operator="greaterThan">
      <formula>119</formula>
    </cfRule>
  </conditionalFormatting>
  <conditionalFormatting sqref="F1:F2 F8:F51">
    <cfRule type="cellIs" dxfId="2" priority="1" operator="equal">
      <formula>0</formula>
    </cfRule>
    <cfRule type="cellIs" dxfId="1" priority="3" operator="lessThan">
      <formula>80</formula>
    </cfRule>
  </conditionalFormatting>
  <conditionalFormatting sqref="S8:S51">
    <cfRule type="cellIs" dxfId="0" priority="2" operator="equal">
      <formula>0</formula>
    </cfRule>
  </conditionalFormatting>
  <pageMargins left="0.7" right="0.7" top="0.75" bottom="0.75" header="0.3" footer="0.3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2024-02-05T19:52:13Z</dcterms:created>
  <dcterms:modified xsi:type="dcterms:W3CDTF">2024-02-05T19:56:25Z</dcterms:modified>
</cp:coreProperties>
</file>