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ac38b57e6c564e81/Bureaublad/Wildervank/"/>
    </mc:Choice>
  </mc:AlternateContent>
  <xr:revisionPtr revIDLastSave="0" documentId="14_{873B3A9C-1CC1-4096-98B6-EF1111FC80A2}" xr6:coauthVersionLast="47" xr6:coauthVersionMax="47" xr10:uidLastSave="{00000000-0000-0000-0000-000000000000}"/>
  <bookViews>
    <workbookView xWindow="15" yWindow="15" windowWidth="25170" windowHeight="15120" xr2:uid="{7B5C45A7-7E6C-4DB6-B198-228400E96B42}"/>
  </bookViews>
  <sheets>
    <sheet name="Blad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3" i="1" l="1"/>
  <c r="O33" i="1" s="1"/>
  <c r="P33" i="1" s="1"/>
  <c r="Q33" i="1" s="1"/>
  <c r="M33" i="1"/>
  <c r="J33" i="1"/>
  <c r="G33" i="1"/>
  <c r="E33" i="1"/>
  <c r="N32" i="1"/>
  <c r="O32" i="1" s="1"/>
  <c r="P32" i="1" s="1"/>
  <c r="Q32" i="1" s="1"/>
  <c r="M32" i="1"/>
  <c r="J32" i="1"/>
  <c r="G32" i="1"/>
  <c r="E32" i="1"/>
  <c r="N31" i="1"/>
  <c r="O31" i="1" s="1"/>
  <c r="P31" i="1" s="1"/>
  <c r="Q31" i="1" s="1"/>
  <c r="M31" i="1"/>
  <c r="J31" i="1"/>
  <c r="G31" i="1"/>
  <c r="E31" i="1"/>
  <c r="N30" i="1"/>
  <c r="O30" i="1" s="1"/>
  <c r="P30" i="1" s="1"/>
  <c r="Q30" i="1" s="1"/>
  <c r="M30" i="1"/>
  <c r="J30" i="1"/>
  <c r="G30" i="1"/>
  <c r="E30" i="1"/>
  <c r="N29" i="1"/>
  <c r="O29" i="1" s="1"/>
  <c r="P29" i="1" s="1"/>
  <c r="Q29" i="1" s="1"/>
  <c r="M29" i="1"/>
  <c r="J29" i="1"/>
  <c r="G29" i="1"/>
  <c r="E29" i="1"/>
  <c r="N28" i="1"/>
  <c r="O28" i="1" s="1"/>
  <c r="P28" i="1" s="1"/>
  <c r="Q28" i="1" s="1"/>
  <c r="M28" i="1"/>
  <c r="J28" i="1"/>
  <c r="G28" i="1"/>
  <c r="E28" i="1"/>
  <c r="N27" i="1"/>
  <c r="O27" i="1" s="1"/>
  <c r="P27" i="1" s="1"/>
  <c r="Q27" i="1" s="1"/>
  <c r="M27" i="1"/>
  <c r="J27" i="1"/>
  <c r="G27" i="1"/>
  <c r="E27" i="1"/>
  <c r="N26" i="1"/>
  <c r="O26" i="1" s="1"/>
  <c r="P26" i="1" s="1"/>
  <c r="Q26" i="1" s="1"/>
  <c r="M26" i="1"/>
  <c r="J26" i="1"/>
  <c r="G26" i="1"/>
  <c r="E26" i="1"/>
  <c r="N25" i="1"/>
  <c r="O25" i="1" s="1"/>
  <c r="P25" i="1" s="1"/>
  <c r="Q25" i="1" s="1"/>
  <c r="M25" i="1"/>
  <c r="J25" i="1"/>
  <c r="G25" i="1"/>
  <c r="E25" i="1"/>
  <c r="N24" i="1"/>
  <c r="O24" i="1" s="1"/>
  <c r="P24" i="1" s="1"/>
  <c r="Q24" i="1" s="1"/>
  <c r="M24" i="1"/>
  <c r="J24" i="1"/>
  <c r="G24" i="1"/>
  <c r="E24" i="1"/>
  <c r="N23" i="1"/>
  <c r="O23" i="1" s="1"/>
  <c r="P23" i="1" s="1"/>
  <c r="Q23" i="1" s="1"/>
  <c r="M23" i="1"/>
  <c r="J23" i="1"/>
  <c r="G23" i="1"/>
  <c r="E23" i="1"/>
  <c r="N22" i="1"/>
  <c r="O22" i="1" s="1"/>
  <c r="P22" i="1" s="1"/>
  <c r="Q22" i="1" s="1"/>
  <c r="M22" i="1"/>
  <c r="J22" i="1"/>
  <c r="G22" i="1"/>
  <c r="E22" i="1"/>
  <c r="N21" i="1"/>
  <c r="O21" i="1" s="1"/>
  <c r="P21" i="1" s="1"/>
  <c r="Q21" i="1" s="1"/>
  <c r="M21" i="1"/>
  <c r="J21" i="1"/>
  <c r="G21" i="1"/>
  <c r="E21" i="1"/>
  <c r="N20" i="1"/>
  <c r="O20" i="1" s="1"/>
  <c r="P20" i="1" s="1"/>
  <c r="Q20" i="1" s="1"/>
  <c r="M20" i="1"/>
  <c r="J20" i="1"/>
  <c r="G20" i="1"/>
  <c r="E20" i="1"/>
  <c r="N19" i="1"/>
  <c r="O19" i="1" s="1"/>
  <c r="P19" i="1" s="1"/>
  <c r="Q19" i="1" s="1"/>
  <c r="M19" i="1"/>
  <c r="J19" i="1"/>
  <c r="G19" i="1"/>
  <c r="E19" i="1"/>
  <c r="N18" i="1"/>
  <c r="O18" i="1" s="1"/>
  <c r="P18" i="1" s="1"/>
  <c r="Q18" i="1" s="1"/>
  <c r="M18" i="1"/>
  <c r="J18" i="1"/>
  <c r="G18" i="1"/>
  <c r="E18" i="1"/>
  <c r="N17" i="1"/>
  <c r="O17" i="1" s="1"/>
  <c r="P17" i="1" s="1"/>
  <c r="Q17" i="1" s="1"/>
  <c r="M17" i="1"/>
  <c r="J17" i="1"/>
  <c r="G17" i="1"/>
  <c r="E17" i="1"/>
  <c r="N16" i="1"/>
  <c r="O16" i="1" s="1"/>
  <c r="P16" i="1" s="1"/>
  <c r="Q16" i="1" s="1"/>
  <c r="M16" i="1"/>
  <c r="J16" i="1"/>
  <c r="G16" i="1"/>
  <c r="E16" i="1"/>
  <c r="N15" i="1"/>
  <c r="O15" i="1" s="1"/>
  <c r="P15" i="1" s="1"/>
  <c r="Q15" i="1" s="1"/>
  <c r="M15" i="1"/>
  <c r="J15" i="1"/>
  <c r="G15" i="1"/>
  <c r="E15" i="1"/>
  <c r="N14" i="1"/>
  <c r="O14" i="1" s="1"/>
  <c r="P14" i="1" s="1"/>
  <c r="Q14" i="1" s="1"/>
  <c r="M14" i="1"/>
  <c r="J14" i="1"/>
  <c r="G14" i="1"/>
  <c r="E14" i="1"/>
  <c r="N13" i="1"/>
  <c r="O13" i="1" s="1"/>
  <c r="P13" i="1" s="1"/>
  <c r="Q13" i="1" s="1"/>
  <c r="M13" i="1"/>
  <c r="J13" i="1"/>
  <c r="G13" i="1"/>
  <c r="E13" i="1"/>
  <c r="N12" i="1"/>
  <c r="O12" i="1" s="1"/>
  <c r="P12" i="1" s="1"/>
  <c r="Q12" i="1" s="1"/>
  <c r="M12" i="1"/>
  <c r="J12" i="1"/>
  <c r="G12" i="1"/>
  <c r="E12" i="1"/>
  <c r="N11" i="1"/>
  <c r="O11" i="1" s="1"/>
  <c r="P11" i="1" s="1"/>
  <c r="Q11" i="1" s="1"/>
  <c r="M11" i="1"/>
  <c r="J11" i="1"/>
  <c r="G11" i="1"/>
  <c r="E11" i="1"/>
  <c r="N10" i="1"/>
  <c r="O10" i="1" s="1"/>
  <c r="P10" i="1" s="1"/>
  <c r="Q10" i="1" s="1"/>
  <c r="M10" i="1"/>
  <c r="J10" i="1"/>
  <c r="G10" i="1"/>
  <c r="E10" i="1"/>
  <c r="N9" i="1"/>
  <c r="O9" i="1" s="1"/>
  <c r="P9" i="1" s="1"/>
  <c r="Q9" i="1" s="1"/>
  <c r="M9" i="1"/>
  <c r="J9" i="1"/>
  <c r="G9" i="1"/>
  <c r="E9" i="1"/>
  <c r="N8" i="1"/>
  <c r="O8" i="1" s="1"/>
  <c r="P8" i="1" s="1"/>
  <c r="Q8" i="1" s="1"/>
  <c r="M8" i="1"/>
  <c r="J8" i="1"/>
  <c r="G8" i="1"/>
  <c r="E8" i="1"/>
  <c r="N7" i="1"/>
  <c r="O7" i="1" s="1"/>
  <c r="P7" i="1" s="1"/>
  <c r="Q7" i="1" s="1"/>
  <c r="M7" i="1"/>
  <c r="J7" i="1"/>
  <c r="G7" i="1"/>
  <c r="E7" i="1"/>
  <c r="N6" i="1"/>
  <c r="O6" i="1" s="1"/>
  <c r="P6" i="1" s="1"/>
  <c r="Q6" i="1" s="1"/>
  <c r="M6" i="1"/>
  <c r="J6" i="1"/>
  <c r="G6" i="1"/>
  <c r="E6" i="1"/>
  <c r="N5" i="1"/>
  <c r="O5" i="1" s="1"/>
  <c r="P5" i="1" s="1"/>
  <c r="Q5" i="1" s="1"/>
  <c r="M5" i="1"/>
  <c r="J5" i="1"/>
  <c r="G5" i="1"/>
  <c r="E5" i="1"/>
  <c r="N4" i="1"/>
  <c r="O4" i="1" s="1"/>
  <c r="P4" i="1" s="1"/>
  <c r="Q4" i="1" s="1"/>
  <c r="M4" i="1"/>
  <c r="J4" i="1"/>
  <c r="G4" i="1"/>
  <c r="E4" i="1"/>
  <c r="N3" i="1"/>
  <c r="O3" i="1" s="1"/>
  <c r="P3" i="1" s="1"/>
  <c r="Q3" i="1" s="1"/>
  <c r="M3" i="1"/>
  <c r="J3" i="1"/>
  <c r="G3" i="1"/>
  <c r="E3" i="1"/>
  <c r="N2" i="1"/>
  <c r="O2" i="1" s="1"/>
  <c r="P2" i="1" s="1"/>
  <c r="Q2" i="1" s="1"/>
  <c r="M2" i="1"/>
  <c r="J2" i="1"/>
  <c r="G2" i="1"/>
</calcChain>
</file>

<file path=xl/sharedStrings.xml><?xml version="1.0" encoding="utf-8"?>
<sst xmlns="http://schemas.openxmlformats.org/spreadsheetml/2006/main" count="78" uniqueCount="47">
  <si>
    <t>GROEP A</t>
  </si>
  <si>
    <t>Moyenne</t>
  </si>
  <si>
    <t>te maken caramboles</t>
  </si>
  <si>
    <t>rating getal</t>
  </si>
  <si>
    <t>caramboles 1e partij</t>
  </si>
  <si>
    <t>hoogdte serie 1e partij</t>
  </si>
  <si>
    <t>percentage 1e partij</t>
  </si>
  <si>
    <t>caramboles 2e partij</t>
  </si>
  <si>
    <t>hoogste serie 2e partij</t>
  </si>
  <si>
    <t>percentage 2e partij</t>
  </si>
  <si>
    <t>totaal caramboles</t>
  </si>
  <si>
    <t>gespeeld gemiddelde</t>
  </si>
  <si>
    <t>gespeeld percentage</t>
  </si>
  <si>
    <t xml:space="preserve">Punten afgerond </t>
  </si>
  <si>
    <t>Albert  Voorthuis</t>
  </si>
  <si>
    <t>A</t>
  </si>
  <si>
    <t>Bert Rossien</t>
  </si>
  <si>
    <t>Alex Watermulder</t>
  </si>
  <si>
    <t>Hendrik Sloot</t>
  </si>
  <si>
    <t>Mehmet Apaydin</t>
  </si>
  <si>
    <t>Kasper Sturre</t>
  </si>
  <si>
    <t>Jan Hadderingh</t>
  </si>
  <si>
    <t>Henk Matthijssen</t>
  </si>
  <si>
    <t>Tom Been</t>
  </si>
  <si>
    <t>Peter Lambeck</t>
  </si>
  <si>
    <t>Jan  Stegmeijer</t>
  </si>
  <si>
    <t>Geert Grevink</t>
  </si>
  <si>
    <t>Roelie Dorenbos</t>
  </si>
  <si>
    <t>Rick Tuin</t>
  </si>
  <si>
    <t>Geiko Reder</t>
  </si>
  <si>
    <t>Siep Mellema</t>
  </si>
  <si>
    <t>Ronnie Berg</t>
  </si>
  <si>
    <t>Albert Koehoorn</t>
  </si>
  <si>
    <t>Henk Bos</t>
  </si>
  <si>
    <t>Harrie Lulofs</t>
  </si>
  <si>
    <t>Jacob Bosma</t>
  </si>
  <si>
    <t>Stienus Sluiter</t>
  </si>
  <si>
    <t>Jan Poot</t>
  </si>
  <si>
    <t>Jan Olsder</t>
  </si>
  <si>
    <t>Evert Bos</t>
  </si>
  <si>
    <t>Willie Siemens</t>
  </si>
  <si>
    <t>Ron Eissen</t>
  </si>
  <si>
    <t>Lucas Bronsema</t>
  </si>
  <si>
    <t>Roy Ziesling</t>
  </si>
  <si>
    <t>Eefke Rops</t>
  </si>
  <si>
    <t>Fritz laan</t>
  </si>
  <si>
    <t>Bernard Bos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</si>
</sst>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d/mmm;@"/>
  </numFmts>
  <fonts count="11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2"/>
      <color rgb="FF000000"/>
      <name val="Arial"/>
      <family val="2"/>
    </font>
    <font>
      <sz val="22"/>
      <color rgb="FF000000"/>
      <name val="Arial"/>
      <family val="2"/>
    </font>
    <font>
      <sz val="12"/>
      <color rgb="FF000000"/>
      <name val="Arial"/>
      <family val="2"/>
    </font>
    <font>
      <b/>
      <sz val="12"/>
      <color theme="1"/>
      <name val="Arial"/>
      <family val="2"/>
    </font>
    <font>
      <b/>
      <sz val="11"/>
      <color rgb="FF000000"/>
      <name val="Arial"/>
      <family val="2"/>
    </font>
    <font>
      <b/>
      <sz val="11"/>
      <name val="Arial"/>
      <family val="2"/>
    </font>
    <font>
      <sz val="10"/>
      <color rgb="FF000000"/>
      <name val="Arial"/>
      <family val="2"/>
    </font>
    <font>
      <b/>
      <sz val="12"/>
      <name val="Arial"/>
      <family val="2"/>
    </font>
    <font>
      <b/>
      <sz val="11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rgb="FF99CC00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Border="0" applyProtection="0"/>
  </cellStyleXfs>
  <cellXfs count="42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4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 textRotation="90"/>
    </xf>
    <xf numFmtId="0" fontId="2" fillId="3" borderId="1" xfId="0" applyFont="1" applyFill="1" applyBorder="1" applyAlignment="1" applyProtection="1">
      <alignment horizontal="center" textRotation="90"/>
      <protection locked="0"/>
    </xf>
    <xf numFmtId="0" fontId="2" fillId="0" borderId="1" xfId="0" applyFont="1" applyBorder="1" applyAlignment="1" applyProtection="1">
      <alignment horizontal="center" textRotation="90"/>
      <protection locked="0"/>
    </xf>
    <xf numFmtId="0" fontId="2" fillId="0" borderId="1" xfId="0" applyFont="1" applyBorder="1" applyAlignment="1">
      <alignment horizontal="center" textRotation="90"/>
    </xf>
    <xf numFmtId="2" fontId="2" fillId="0" borderId="1" xfId="0" applyNumberFormat="1" applyFont="1" applyBorder="1" applyAlignment="1">
      <alignment horizontal="right" textRotation="90"/>
    </xf>
    <xf numFmtId="164" fontId="2" fillId="0" borderId="2" xfId="0" applyNumberFormat="1" applyFont="1" applyBorder="1" applyAlignment="1">
      <alignment horizontal="center" textRotation="90"/>
    </xf>
    <xf numFmtId="0" fontId="5" fillId="0" borderId="3" xfId="0" applyFont="1" applyBorder="1" applyAlignment="1">
      <alignment textRotation="90"/>
    </xf>
    <xf numFmtId="0" fontId="6" fillId="0" borderId="1" xfId="0" applyFont="1" applyBorder="1" applyAlignment="1">
      <alignment horizontal="center"/>
    </xf>
    <xf numFmtId="165" fontId="7" fillId="0" borderId="4" xfId="0" applyNumberFormat="1" applyFont="1" applyBorder="1" applyAlignment="1" applyProtection="1">
      <alignment horizontal="center"/>
      <protection locked="0"/>
    </xf>
    <xf numFmtId="0" fontId="7" fillId="0" borderId="5" xfId="0" applyFont="1" applyBorder="1"/>
    <xf numFmtId="2" fontId="7" fillId="0" borderId="5" xfId="1" applyNumberFormat="1" applyFont="1" applyBorder="1" applyAlignment="1">
      <alignment horizontal="center"/>
    </xf>
    <xf numFmtId="0" fontId="7" fillId="0" borderId="5" xfId="0" applyFont="1" applyBorder="1" applyAlignment="1" applyProtection="1">
      <alignment horizontal="center"/>
      <protection locked="0"/>
    </xf>
    <xf numFmtId="0" fontId="7" fillId="0" borderId="3" xfId="0" applyFont="1" applyBorder="1" applyAlignment="1" applyProtection="1">
      <alignment horizontal="center"/>
      <protection locked="0"/>
    </xf>
    <xf numFmtId="2" fontId="6" fillId="0" borderId="1" xfId="1" applyNumberFormat="1" applyFont="1" applyBorder="1" applyAlignment="1" applyProtection="1">
      <alignment horizontal="center"/>
    </xf>
    <xf numFmtId="1" fontId="7" fillId="0" borderId="1" xfId="0" applyNumberFormat="1" applyFont="1" applyBorder="1" applyAlignment="1" applyProtection="1">
      <alignment horizontal="center"/>
      <protection locked="0"/>
    </xf>
    <xf numFmtId="1" fontId="9" fillId="0" borderId="1" xfId="0" applyNumberFormat="1" applyFont="1" applyBorder="1" applyAlignment="1" applyProtection="1">
      <alignment horizontal="center"/>
      <protection locked="0"/>
    </xf>
    <xf numFmtId="1" fontId="6" fillId="0" borderId="1" xfId="0" applyNumberFormat="1" applyFont="1" applyBorder="1" applyAlignment="1">
      <alignment horizontal="center"/>
    </xf>
    <xf numFmtId="0" fontId="9" fillId="0" borderId="1" xfId="0" applyFont="1" applyBorder="1" applyAlignment="1" applyProtection="1">
      <alignment horizontal="center"/>
      <protection locked="0"/>
    </xf>
    <xf numFmtId="2" fontId="6" fillId="0" borderId="1" xfId="0" applyNumberFormat="1" applyFont="1" applyBorder="1" applyAlignment="1">
      <alignment horizontal="right"/>
    </xf>
    <xf numFmtId="164" fontId="6" fillId="0" borderId="2" xfId="0" applyNumberFormat="1" applyFont="1" applyBorder="1"/>
    <xf numFmtId="1" fontId="6" fillId="0" borderId="3" xfId="0" applyNumberFormat="1" applyFont="1" applyBorder="1"/>
    <xf numFmtId="0" fontId="7" fillId="2" borderId="3" xfId="0" applyFont="1" applyFill="1" applyBorder="1"/>
    <xf numFmtId="1" fontId="6" fillId="0" borderId="1" xfId="0" applyNumberFormat="1" applyFont="1" applyBorder="1" applyAlignment="1" applyProtection="1">
      <alignment horizontal="center"/>
      <protection locked="0"/>
    </xf>
    <xf numFmtId="0" fontId="6" fillId="0" borderId="1" xfId="0" applyFont="1" applyBorder="1" applyAlignment="1" applyProtection="1">
      <alignment horizontal="center"/>
      <protection locked="0"/>
    </xf>
    <xf numFmtId="164" fontId="6" fillId="0" borderId="1" xfId="0" applyNumberFormat="1" applyFont="1" applyBorder="1"/>
    <xf numFmtId="0" fontId="7" fillId="2" borderId="3" xfId="0" applyFont="1" applyFill="1" applyBorder="1" applyAlignment="1" applyProtection="1">
      <alignment horizontal="center"/>
      <protection locked="0"/>
    </xf>
    <xf numFmtId="16" fontId="7" fillId="0" borderId="4" xfId="0" applyNumberFormat="1" applyFont="1" applyBorder="1" applyAlignment="1" applyProtection="1">
      <alignment horizontal="center"/>
      <protection locked="0"/>
    </xf>
    <xf numFmtId="165" fontId="7" fillId="0" borderId="0" xfId="0" applyNumberFormat="1" applyFont="1" applyAlignment="1" applyProtection="1">
      <alignment horizontal="center"/>
      <protection locked="0"/>
    </xf>
    <xf numFmtId="0" fontId="10" fillId="4" borderId="3" xfId="0" applyFont="1" applyFill="1" applyBorder="1"/>
    <xf numFmtId="1" fontId="7" fillId="2" borderId="3" xfId="0" applyNumberFormat="1" applyFont="1" applyFill="1" applyBorder="1" applyAlignment="1" applyProtection="1">
      <alignment horizontal="center"/>
      <protection locked="0"/>
    </xf>
    <xf numFmtId="0" fontId="7" fillId="0" borderId="3" xfId="1" applyFont="1" applyBorder="1" applyProtection="1">
      <protection locked="0"/>
    </xf>
    <xf numFmtId="0" fontId="7" fillId="5" borderId="3" xfId="0" applyFont="1" applyFill="1" applyBorder="1"/>
    <xf numFmtId="0" fontId="7" fillId="2" borderId="3" xfId="1" applyFont="1" applyFill="1" applyBorder="1"/>
    <xf numFmtId="0" fontId="7" fillId="4" borderId="3" xfId="0" applyFont="1" applyFill="1" applyBorder="1"/>
    <xf numFmtId="0" fontId="1" fillId="2" borderId="3" xfId="0" applyFont="1" applyFill="1" applyBorder="1" applyAlignment="1" applyProtection="1">
      <alignment horizontal="center"/>
      <protection locked="0"/>
    </xf>
    <xf numFmtId="0" fontId="7" fillId="6" borderId="3" xfId="0" applyFont="1" applyFill="1" applyBorder="1"/>
    <xf numFmtId="0" fontId="7" fillId="0" borderId="3" xfId="0" applyFont="1" applyBorder="1"/>
  </cellXfs>
  <cellStyles count="2">
    <cellStyle name="Standaard" xfId="0" builtinId="0"/>
    <cellStyle name="Standaard 2" xfId="1" xr:uid="{A560521B-1FBF-475A-9AA2-3EF22134D831}"/>
  </cellStyles>
  <dxfs count="3"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0000"/>
          <bgColor rgb="FFFF00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ac38b57e6c564e81/Bureaublad/Wildervank/Blanco%20invullijst%20Libre%20met%20macro%20per%2017-4-2025.xlsm" TargetMode="External"/><Relationship Id="rId1" Type="http://schemas.openxmlformats.org/officeDocument/2006/relationships/externalLinkPath" Target="Blanco%20invullijst%20Libre%20met%20macro%20per%2017-4-2025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Groep A"/>
      <sheetName val="Groep B"/>
      <sheetName val="Hulpblad"/>
    </sheetNames>
    <sheetDataSet>
      <sheetData sheetId="0"/>
      <sheetData sheetId="1"/>
      <sheetData sheetId="2">
        <row r="6">
          <cell r="C6">
            <v>12</v>
          </cell>
          <cell r="D6">
            <v>0.27</v>
          </cell>
        </row>
        <row r="7">
          <cell r="C7">
            <v>14</v>
          </cell>
          <cell r="D7">
            <v>0.32</v>
          </cell>
        </row>
        <row r="8">
          <cell r="C8">
            <v>15</v>
          </cell>
          <cell r="D8">
            <v>0.37</v>
          </cell>
        </row>
        <row r="9">
          <cell r="C9">
            <v>17</v>
          </cell>
          <cell r="D9">
            <v>0.42</v>
          </cell>
        </row>
        <row r="10">
          <cell r="C10">
            <v>18</v>
          </cell>
          <cell r="D10">
            <v>0.47</v>
          </cell>
        </row>
        <row r="11">
          <cell r="C11">
            <v>20</v>
          </cell>
          <cell r="D11">
            <v>0.55000000000000004</v>
          </cell>
        </row>
        <row r="12">
          <cell r="C12">
            <v>22</v>
          </cell>
          <cell r="D12">
            <v>0.65</v>
          </cell>
        </row>
        <row r="13">
          <cell r="C13">
            <v>23</v>
          </cell>
          <cell r="D13">
            <v>0.75</v>
          </cell>
        </row>
        <row r="14">
          <cell r="C14">
            <v>25</v>
          </cell>
          <cell r="D14">
            <v>0.85</v>
          </cell>
        </row>
        <row r="15">
          <cell r="C15">
            <v>26</v>
          </cell>
          <cell r="D15">
            <v>0.95</v>
          </cell>
        </row>
        <row r="16">
          <cell r="C16">
            <v>28</v>
          </cell>
          <cell r="D16">
            <v>1.05</v>
          </cell>
        </row>
        <row r="17">
          <cell r="C17">
            <v>30</v>
          </cell>
          <cell r="D17">
            <v>1.1499999999999999</v>
          </cell>
        </row>
        <row r="18">
          <cell r="C18">
            <v>33</v>
          </cell>
          <cell r="D18">
            <v>1.25</v>
          </cell>
        </row>
        <row r="19">
          <cell r="C19">
            <v>35</v>
          </cell>
          <cell r="D19">
            <v>1.35</v>
          </cell>
        </row>
        <row r="20">
          <cell r="C20">
            <v>38</v>
          </cell>
          <cell r="D20">
            <v>1.45</v>
          </cell>
        </row>
        <row r="21">
          <cell r="C21">
            <v>40</v>
          </cell>
          <cell r="D21">
            <v>1.55</v>
          </cell>
        </row>
        <row r="22">
          <cell r="C22">
            <v>42</v>
          </cell>
          <cell r="D22">
            <v>1.65</v>
          </cell>
        </row>
        <row r="23">
          <cell r="C23">
            <v>45</v>
          </cell>
          <cell r="D23">
            <v>1.75</v>
          </cell>
        </row>
        <row r="24">
          <cell r="C24">
            <v>47</v>
          </cell>
          <cell r="D24">
            <v>1.85</v>
          </cell>
        </row>
        <row r="25">
          <cell r="C25">
            <v>50</v>
          </cell>
          <cell r="D25">
            <v>1.95</v>
          </cell>
        </row>
        <row r="26">
          <cell r="C26">
            <v>52</v>
          </cell>
          <cell r="D26">
            <v>2.12</v>
          </cell>
        </row>
        <row r="27">
          <cell r="C27">
            <v>56</v>
          </cell>
          <cell r="D27">
            <v>2.37</v>
          </cell>
        </row>
        <row r="28">
          <cell r="C28">
            <v>60</v>
          </cell>
          <cell r="D28">
            <v>2.62</v>
          </cell>
        </row>
        <row r="29">
          <cell r="C29">
            <v>64</v>
          </cell>
          <cell r="D29">
            <v>2.87</v>
          </cell>
        </row>
        <row r="30">
          <cell r="C30">
            <v>68</v>
          </cell>
          <cell r="D30">
            <v>3.12</v>
          </cell>
        </row>
        <row r="31">
          <cell r="C31">
            <v>72</v>
          </cell>
          <cell r="D31">
            <v>3.37</v>
          </cell>
        </row>
        <row r="32">
          <cell r="C32">
            <v>80</v>
          </cell>
          <cell r="D32">
            <v>3.75</v>
          </cell>
        </row>
        <row r="33">
          <cell r="C33">
            <v>88</v>
          </cell>
          <cell r="D33">
            <v>4.25</v>
          </cell>
        </row>
        <row r="34">
          <cell r="C34">
            <v>96</v>
          </cell>
          <cell r="D34">
            <v>4.75</v>
          </cell>
        </row>
        <row r="35">
          <cell r="C35">
            <v>104</v>
          </cell>
          <cell r="D35">
            <v>5.25</v>
          </cell>
        </row>
        <row r="36">
          <cell r="C36">
            <v>112</v>
          </cell>
          <cell r="D36">
            <v>5.75</v>
          </cell>
        </row>
      </sheetData>
    </sheetDataSet>
  </externalBook>
</externalLink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792B12-BD36-47E1-BCCB-8ACA4FFDBAB6}">
  <sheetPr>
    <pageSetUpPr fitToPage="1"/>
  </sheetPr>
  <dimension ref="A1:Q33"/>
  <sheetViews>
    <sheetView tabSelected="1" workbookViewId="0">
      <selection sqref="A1:Q33"/>
    </sheetView>
  </sheetViews>
  <sheetFormatPr defaultColWidth="9.42578125" defaultRowHeight="15" x14ac:dyDescent="0.25"/>
  <cols>
    <col min="1" max="1" width="3.28515625" bestFit="1" customWidth="1"/>
    <col min="2" max="2" width="7.28515625" bestFit="1" customWidth="1"/>
    <col min="3" max="3" width="20.7109375" bestFit="1" customWidth="1"/>
    <col min="4" max="4" width="2.28515625" bestFit="1" customWidth="1"/>
    <col min="5" max="5" width="5.5703125" bestFit="1" customWidth="1"/>
    <col min="6" max="6" width="4.140625" bestFit="1" customWidth="1"/>
    <col min="7" max="7" width="5" bestFit="1" customWidth="1"/>
    <col min="8" max="8" width="4.42578125" bestFit="1" customWidth="1"/>
    <col min="9" max="9" width="4.140625" bestFit="1" customWidth="1"/>
    <col min="10" max="10" width="4.42578125" bestFit="1" customWidth="1"/>
    <col min="11" max="12" width="4.140625" bestFit="1" customWidth="1"/>
    <col min="13" max="14" width="4.42578125" bestFit="1" customWidth="1"/>
    <col min="15" max="15" width="5" bestFit="1" customWidth="1"/>
    <col min="17" max="17" width="4.42578125" bestFit="1" customWidth="1"/>
  </cols>
  <sheetData>
    <row r="1" spans="1:17" ht="136.5" x14ac:dyDescent="0.35">
      <c r="A1" s="1"/>
      <c r="B1" s="2"/>
      <c r="C1" s="3" t="s">
        <v>0</v>
      </c>
      <c r="D1" s="4"/>
      <c r="E1" s="5" t="s">
        <v>1</v>
      </c>
      <c r="F1" s="6" t="s">
        <v>2</v>
      </c>
      <c r="G1" s="5" t="s">
        <v>3</v>
      </c>
      <c r="H1" s="7" t="s">
        <v>4</v>
      </c>
      <c r="I1" s="7" t="s">
        <v>5</v>
      </c>
      <c r="J1" s="8" t="s">
        <v>6</v>
      </c>
      <c r="K1" s="7" t="s">
        <v>7</v>
      </c>
      <c r="L1" s="7" t="s">
        <v>8</v>
      </c>
      <c r="M1" s="8" t="s">
        <v>9</v>
      </c>
      <c r="N1" s="8" t="s">
        <v>10</v>
      </c>
      <c r="O1" s="9" t="s">
        <v>11</v>
      </c>
      <c r="P1" s="10" t="s">
        <v>12</v>
      </c>
      <c r="Q1" s="11" t="s">
        <v>13</v>
      </c>
    </row>
    <row r="2" spans="1:17" ht="15.75" x14ac:dyDescent="0.25">
      <c r="A2" s="12">
        <v>1</v>
      </c>
      <c r="B2" s="13">
        <v>45763</v>
      </c>
      <c r="C2" s="14" t="s">
        <v>14</v>
      </c>
      <c r="D2" s="15" t="s">
        <v>15</v>
      </c>
      <c r="E2" s="16">
        <v>2.0099999999999998</v>
      </c>
      <c r="F2" s="17">
        <v>64</v>
      </c>
      <c r="G2" s="18">
        <f t="shared" ref="G2:G33" si="0">F2/25</f>
        <v>2.56</v>
      </c>
      <c r="H2" s="19">
        <v>105</v>
      </c>
      <c r="I2" s="20">
        <v>16</v>
      </c>
      <c r="J2" s="21">
        <f t="shared" ref="J2:J33" si="1">H2/F2*100</f>
        <v>164.0625</v>
      </c>
      <c r="K2" s="22">
        <v>92</v>
      </c>
      <c r="L2" s="22">
        <v>19</v>
      </c>
      <c r="M2" s="21">
        <f t="shared" ref="M2:M33" si="2">K2/F2*100</f>
        <v>143.75</v>
      </c>
      <c r="N2" s="12">
        <f t="shared" ref="N2:N33" si="3">H2+K2</f>
        <v>197</v>
      </c>
      <c r="O2" s="23">
        <f t="shared" ref="O2:O33" si="4">N2/50</f>
        <v>3.94</v>
      </c>
      <c r="P2" s="24">
        <f t="shared" ref="P2:P33" si="5">O2/G2*100</f>
        <v>153.90625</v>
      </c>
      <c r="Q2" s="25">
        <f t="shared" ref="Q2:Q33" si="6">ROUNDDOWN(P2,0)</f>
        <v>153</v>
      </c>
    </row>
    <row r="3" spans="1:17" x14ac:dyDescent="0.25">
      <c r="A3" s="12">
        <v>2</v>
      </c>
      <c r="B3" s="13">
        <v>45764</v>
      </c>
      <c r="C3" s="26" t="s">
        <v>16</v>
      </c>
      <c r="D3" s="15" t="s">
        <v>15</v>
      </c>
      <c r="E3" s="16">
        <f>VLOOKUP(F3,[1]Hulpblad!C$6:D$36,2,0)</f>
        <v>2.12</v>
      </c>
      <c r="F3" s="17">
        <v>52</v>
      </c>
      <c r="G3" s="18">
        <f t="shared" si="0"/>
        <v>2.08</v>
      </c>
      <c r="H3" s="27">
        <v>76</v>
      </c>
      <c r="I3" s="27">
        <v>9</v>
      </c>
      <c r="J3" s="21">
        <f t="shared" si="1"/>
        <v>146.15384615384613</v>
      </c>
      <c r="K3" s="28">
        <v>75</v>
      </c>
      <c r="L3" s="28">
        <v>13</v>
      </c>
      <c r="M3" s="21">
        <f t="shared" si="2"/>
        <v>144.23076923076923</v>
      </c>
      <c r="N3" s="12">
        <f t="shared" si="3"/>
        <v>151</v>
      </c>
      <c r="O3" s="23">
        <f t="shared" si="4"/>
        <v>3.02</v>
      </c>
      <c r="P3" s="29">
        <f t="shared" si="5"/>
        <v>145.19230769230768</v>
      </c>
      <c r="Q3" s="25">
        <f t="shared" si="6"/>
        <v>145</v>
      </c>
    </row>
    <row r="4" spans="1:17" ht="15.75" x14ac:dyDescent="0.25">
      <c r="A4" s="12">
        <v>3</v>
      </c>
      <c r="B4" s="13">
        <v>45764</v>
      </c>
      <c r="C4" s="26" t="s">
        <v>17</v>
      </c>
      <c r="D4" s="15" t="s">
        <v>15</v>
      </c>
      <c r="E4" s="16">
        <f>VLOOKUP(F4,[1]Hulpblad!C$6:D$36,2,0)</f>
        <v>1.95</v>
      </c>
      <c r="F4" s="30">
        <v>50</v>
      </c>
      <c r="G4" s="18">
        <f t="shared" si="0"/>
        <v>2</v>
      </c>
      <c r="H4" s="19">
        <v>72</v>
      </c>
      <c r="I4" s="20">
        <v>9</v>
      </c>
      <c r="J4" s="21">
        <f t="shared" si="1"/>
        <v>144</v>
      </c>
      <c r="K4" s="22">
        <v>59</v>
      </c>
      <c r="L4" s="22">
        <v>10</v>
      </c>
      <c r="M4" s="21">
        <f t="shared" si="2"/>
        <v>118</v>
      </c>
      <c r="N4" s="12">
        <f t="shared" si="3"/>
        <v>131</v>
      </c>
      <c r="O4" s="23">
        <f t="shared" si="4"/>
        <v>2.62</v>
      </c>
      <c r="P4" s="29">
        <f t="shared" si="5"/>
        <v>131</v>
      </c>
      <c r="Q4" s="25">
        <f t="shared" si="6"/>
        <v>131</v>
      </c>
    </row>
    <row r="5" spans="1:17" x14ac:dyDescent="0.25">
      <c r="A5" s="12">
        <v>4</v>
      </c>
      <c r="B5" s="31">
        <v>45763</v>
      </c>
      <c r="C5" s="26" t="s">
        <v>18</v>
      </c>
      <c r="D5" s="15" t="s">
        <v>15</v>
      </c>
      <c r="E5" s="16">
        <f>VLOOKUP(F5,[1]Hulpblad!C$6:D$36,2,0)</f>
        <v>2.62</v>
      </c>
      <c r="F5" s="30">
        <v>60</v>
      </c>
      <c r="G5" s="18">
        <f t="shared" si="0"/>
        <v>2.4</v>
      </c>
      <c r="H5" s="27">
        <v>88</v>
      </c>
      <c r="I5" s="27">
        <v>17</v>
      </c>
      <c r="J5" s="21">
        <f t="shared" si="1"/>
        <v>146.66666666666666</v>
      </c>
      <c r="K5" s="28">
        <v>59</v>
      </c>
      <c r="L5" s="28">
        <v>12</v>
      </c>
      <c r="M5" s="21">
        <f t="shared" si="2"/>
        <v>98.333333333333329</v>
      </c>
      <c r="N5" s="12">
        <f t="shared" si="3"/>
        <v>147</v>
      </c>
      <c r="O5" s="23">
        <f t="shared" si="4"/>
        <v>2.94</v>
      </c>
      <c r="P5" s="29">
        <f t="shared" si="5"/>
        <v>122.50000000000001</v>
      </c>
      <c r="Q5" s="25">
        <f t="shared" si="6"/>
        <v>122</v>
      </c>
    </row>
    <row r="6" spans="1:17" x14ac:dyDescent="0.25">
      <c r="A6" s="12">
        <v>5</v>
      </c>
      <c r="B6" s="32">
        <v>45759</v>
      </c>
      <c r="C6" s="26" t="s">
        <v>19</v>
      </c>
      <c r="D6" s="15" t="s">
        <v>15</v>
      </c>
      <c r="E6" s="16">
        <f>VLOOKUP(F6,[1]Hulpblad!C$6:D$36,2,0)</f>
        <v>2.87</v>
      </c>
      <c r="F6" s="30">
        <v>64</v>
      </c>
      <c r="G6" s="18">
        <f t="shared" si="0"/>
        <v>2.56</v>
      </c>
      <c r="H6" s="27">
        <v>85</v>
      </c>
      <c r="I6" s="27">
        <v>15</v>
      </c>
      <c r="J6" s="21">
        <f t="shared" si="1"/>
        <v>132.8125</v>
      </c>
      <c r="K6" s="28">
        <v>66</v>
      </c>
      <c r="L6" s="28">
        <v>9</v>
      </c>
      <c r="M6" s="21">
        <f t="shared" si="2"/>
        <v>103.125</v>
      </c>
      <c r="N6" s="12">
        <f t="shared" si="3"/>
        <v>151</v>
      </c>
      <c r="O6" s="23">
        <f t="shared" si="4"/>
        <v>3.02</v>
      </c>
      <c r="P6" s="29">
        <f t="shared" si="5"/>
        <v>117.96875</v>
      </c>
      <c r="Q6" s="25">
        <f t="shared" si="6"/>
        <v>117</v>
      </c>
    </row>
    <row r="7" spans="1:17" ht="15.75" x14ac:dyDescent="0.25">
      <c r="A7" s="12">
        <v>6</v>
      </c>
      <c r="B7" s="13">
        <v>45763</v>
      </c>
      <c r="C7" s="33" t="s">
        <v>20</v>
      </c>
      <c r="D7" s="15" t="s">
        <v>15</v>
      </c>
      <c r="E7" s="16">
        <f>VLOOKUP(F7,[1]Hulpblad!C$6:D$36,2,0)</f>
        <v>1.85</v>
      </c>
      <c r="F7" s="34">
        <v>47</v>
      </c>
      <c r="G7" s="18">
        <f t="shared" si="0"/>
        <v>1.88</v>
      </c>
      <c r="H7" s="19">
        <v>60</v>
      </c>
      <c r="I7" s="20">
        <v>9</v>
      </c>
      <c r="J7" s="21">
        <f t="shared" si="1"/>
        <v>127.65957446808511</v>
      </c>
      <c r="K7" s="22">
        <v>50</v>
      </c>
      <c r="L7" s="22">
        <v>7</v>
      </c>
      <c r="M7" s="21">
        <f t="shared" si="2"/>
        <v>106.38297872340425</v>
      </c>
      <c r="N7" s="12">
        <f t="shared" si="3"/>
        <v>110</v>
      </c>
      <c r="O7" s="23">
        <f t="shared" si="4"/>
        <v>2.2000000000000002</v>
      </c>
      <c r="P7" s="29">
        <f t="shared" si="5"/>
        <v>117.02127659574471</v>
      </c>
      <c r="Q7" s="25">
        <f t="shared" si="6"/>
        <v>117</v>
      </c>
    </row>
    <row r="8" spans="1:17" x14ac:dyDescent="0.25">
      <c r="A8" s="12">
        <v>7</v>
      </c>
      <c r="B8" s="13">
        <v>45761</v>
      </c>
      <c r="C8" s="26" t="s">
        <v>21</v>
      </c>
      <c r="D8" s="15" t="s">
        <v>15</v>
      </c>
      <c r="E8" s="16">
        <f>VLOOKUP(F8,[1]Hulpblad!C$6:D$36,2,0)</f>
        <v>2.12</v>
      </c>
      <c r="F8" s="30">
        <v>52</v>
      </c>
      <c r="G8" s="18">
        <f t="shared" si="0"/>
        <v>2.08</v>
      </c>
      <c r="H8" s="27">
        <v>67</v>
      </c>
      <c r="I8" s="27">
        <v>7</v>
      </c>
      <c r="J8" s="21">
        <f t="shared" si="1"/>
        <v>128.84615384615387</v>
      </c>
      <c r="K8" s="28">
        <v>51</v>
      </c>
      <c r="L8" s="28">
        <v>12</v>
      </c>
      <c r="M8" s="21">
        <f t="shared" si="2"/>
        <v>98.076923076923066</v>
      </c>
      <c r="N8" s="12">
        <f t="shared" si="3"/>
        <v>118</v>
      </c>
      <c r="O8" s="23">
        <f t="shared" si="4"/>
        <v>2.36</v>
      </c>
      <c r="P8" s="29">
        <f t="shared" si="5"/>
        <v>113.46153846153845</v>
      </c>
      <c r="Q8" s="25">
        <f t="shared" si="6"/>
        <v>113</v>
      </c>
    </row>
    <row r="9" spans="1:17" ht="15.75" x14ac:dyDescent="0.25">
      <c r="A9" s="12">
        <v>8</v>
      </c>
      <c r="B9" s="13">
        <v>45763</v>
      </c>
      <c r="C9" s="35" t="s">
        <v>22</v>
      </c>
      <c r="D9" s="15" t="s">
        <v>15</v>
      </c>
      <c r="E9" s="16">
        <f>VLOOKUP(F9,[1]Hulpblad!C$6:D$36,2,0)</f>
        <v>2.37</v>
      </c>
      <c r="F9" s="30">
        <v>56</v>
      </c>
      <c r="G9" s="18">
        <f t="shared" si="0"/>
        <v>2.2400000000000002</v>
      </c>
      <c r="H9" s="19">
        <v>70</v>
      </c>
      <c r="I9" s="20">
        <v>12</v>
      </c>
      <c r="J9" s="21">
        <f t="shared" si="1"/>
        <v>125</v>
      </c>
      <c r="K9" s="22">
        <v>55</v>
      </c>
      <c r="L9" s="22">
        <v>9</v>
      </c>
      <c r="M9" s="21">
        <f t="shared" si="2"/>
        <v>98.214285714285708</v>
      </c>
      <c r="N9" s="12">
        <f t="shared" si="3"/>
        <v>125</v>
      </c>
      <c r="O9" s="23">
        <f t="shared" si="4"/>
        <v>2.5</v>
      </c>
      <c r="P9" s="29">
        <f t="shared" si="5"/>
        <v>111.60714285714283</v>
      </c>
      <c r="Q9" s="25">
        <f t="shared" si="6"/>
        <v>111</v>
      </c>
    </row>
    <row r="10" spans="1:17" x14ac:dyDescent="0.25">
      <c r="A10" s="12">
        <v>9</v>
      </c>
      <c r="B10" s="13">
        <v>45763</v>
      </c>
      <c r="C10" s="26" t="s">
        <v>23</v>
      </c>
      <c r="D10" s="15" t="s">
        <v>15</v>
      </c>
      <c r="E10" s="16">
        <f>VLOOKUP(F10,[1]Hulpblad!C$6:D$36,2,0)</f>
        <v>2.12</v>
      </c>
      <c r="F10" s="17">
        <v>52</v>
      </c>
      <c r="G10" s="18">
        <f t="shared" si="0"/>
        <v>2.08</v>
      </c>
      <c r="H10" s="27">
        <v>59</v>
      </c>
      <c r="I10" s="27">
        <v>12</v>
      </c>
      <c r="J10" s="21">
        <f t="shared" si="1"/>
        <v>113.46153846153845</v>
      </c>
      <c r="K10" s="28">
        <v>56</v>
      </c>
      <c r="L10" s="28">
        <v>17</v>
      </c>
      <c r="M10" s="21">
        <f t="shared" si="2"/>
        <v>107.69230769230769</v>
      </c>
      <c r="N10" s="12">
        <f t="shared" si="3"/>
        <v>115</v>
      </c>
      <c r="O10" s="23">
        <f t="shared" si="4"/>
        <v>2.2999999999999998</v>
      </c>
      <c r="P10" s="29">
        <f t="shared" si="5"/>
        <v>110.57692307692307</v>
      </c>
      <c r="Q10" s="25">
        <f t="shared" si="6"/>
        <v>110</v>
      </c>
    </row>
    <row r="11" spans="1:17" ht="15.75" x14ac:dyDescent="0.25">
      <c r="A11" s="12">
        <v>10</v>
      </c>
      <c r="B11" s="13">
        <v>45763</v>
      </c>
      <c r="C11" s="26" t="s">
        <v>24</v>
      </c>
      <c r="D11" s="15" t="s">
        <v>15</v>
      </c>
      <c r="E11" s="16">
        <f>VLOOKUP(F11,[1]Hulpblad!C$6:D$36,2,0)</f>
        <v>2.87</v>
      </c>
      <c r="F11" s="17">
        <v>64</v>
      </c>
      <c r="G11" s="18">
        <f t="shared" si="0"/>
        <v>2.56</v>
      </c>
      <c r="H11" s="19">
        <v>59</v>
      </c>
      <c r="I11" s="20">
        <v>8</v>
      </c>
      <c r="J11" s="21">
        <f t="shared" si="1"/>
        <v>92.1875</v>
      </c>
      <c r="K11" s="22">
        <v>82</v>
      </c>
      <c r="L11" s="22">
        <v>17</v>
      </c>
      <c r="M11" s="21">
        <f t="shared" si="2"/>
        <v>128.125</v>
      </c>
      <c r="N11" s="12">
        <f t="shared" si="3"/>
        <v>141</v>
      </c>
      <c r="O11" s="23">
        <f t="shared" si="4"/>
        <v>2.82</v>
      </c>
      <c r="P11" s="29">
        <f t="shared" si="5"/>
        <v>110.15625</v>
      </c>
      <c r="Q11" s="25">
        <f t="shared" si="6"/>
        <v>110</v>
      </c>
    </row>
    <row r="12" spans="1:17" ht="15.75" x14ac:dyDescent="0.25">
      <c r="A12" s="12">
        <v>11</v>
      </c>
      <c r="B12" s="13">
        <v>45764</v>
      </c>
      <c r="C12" s="26" t="s">
        <v>25</v>
      </c>
      <c r="D12" s="15" t="s">
        <v>15</v>
      </c>
      <c r="E12" s="16">
        <f>VLOOKUP(F12,[1]Hulpblad!C$6:D$36,2,0)</f>
        <v>2.62</v>
      </c>
      <c r="F12" s="30">
        <v>60</v>
      </c>
      <c r="G12" s="18">
        <f t="shared" si="0"/>
        <v>2.4</v>
      </c>
      <c r="H12" s="19">
        <v>58</v>
      </c>
      <c r="I12" s="20">
        <v>9</v>
      </c>
      <c r="J12" s="21">
        <f t="shared" si="1"/>
        <v>96.666666666666671</v>
      </c>
      <c r="K12" s="22">
        <v>73</v>
      </c>
      <c r="L12" s="22">
        <v>12</v>
      </c>
      <c r="M12" s="21">
        <f t="shared" si="2"/>
        <v>121.66666666666666</v>
      </c>
      <c r="N12" s="12">
        <f t="shared" si="3"/>
        <v>131</v>
      </c>
      <c r="O12" s="23">
        <f t="shared" si="4"/>
        <v>2.62</v>
      </c>
      <c r="P12" s="29">
        <f t="shared" si="5"/>
        <v>109.16666666666669</v>
      </c>
      <c r="Q12" s="25">
        <f t="shared" si="6"/>
        <v>109</v>
      </c>
    </row>
    <row r="13" spans="1:17" x14ac:dyDescent="0.25">
      <c r="A13" s="12">
        <v>12</v>
      </c>
      <c r="B13" s="13">
        <v>45763</v>
      </c>
      <c r="C13" s="36" t="s">
        <v>26</v>
      </c>
      <c r="D13" s="15" t="s">
        <v>15</v>
      </c>
      <c r="E13" s="16">
        <f>VLOOKUP(F13,[1]Hulpblad!C$6:D$36,2,0)</f>
        <v>1.75</v>
      </c>
      <c r="F13" s="30">
        <v>45</v>
      </c>
      <c r="G13" s="18">
        <f t="shared" si="0"/>
        <v>1.8</v>
      </c>
      <c r="H13" s="27">
        <v>30</v>
      </c>
      <c r="I13" s="27">
        <v>4</v>
      </c>
      <c r="J13" s="21">
        <f t="shared" si="1"/>
        <v>66.666666666666657</v>
      </c>
      <c r="K13" s="28">
        <v>67</v>
      </c>
      <c r="L13" s="28">
        <v>6</v>
      </c>
      <c r="M13" s="21">
        <f t="shared" si="2"/>
        <v>148.88888888888889</v>
      </c>
      <c r="N13" s="12">
        <f t="shared" si="3"/>
        <v>97</v>
      </c>
      <c r="O13" s="23">
        <f t="shared" si="4"/>
        <v>1.94</v>
      </c>
      <c r="P13" s="29">
        <f t="shared" si="5"/>
        <v>107.77777777777777</v>
      </c>
      <c r="Q13" s="25">
        <f t="shared" si="6"/>
        <v>107</v>
      </c>
    </row>
    <row r="14" spans="1:17" ht="15.75" x14ac:dyDescent="0.25">
      <c r="A14" s="12">
        <v>13</v>
      </c>
      <c r="B14" s="13">
        <v>45763</v>
      </c>
      <c r="C14" s="37" t="s">
        <v>27</v>
      </c>
      <c r="D14" s="15" t="s">
        <v>15</v>
      </c>
      <c r="E14" s="16">
        <f>VLOOKUP(F14,[1]Hulpblad!C$6:D$36,2,0)</f>
        <v>1.75</v>
      </c>
      <c r="F14" s="30">
        <v>45</v>
      </c>
      <c r="G14" s="18">
        <f t="shared" si="0"/>
        <v>1.8</v>
      </c>
      <c r="H14" s="19">
        <v>49</v>
      </c>
      <c r="I14" s="20">
        <v>12</v>
      </c>
      <c r="J14" s="21">
        <f t="shared" si="1"/>
        <v>108.88888888888889</v>
      </c>
      <c r="K14" s="22">
        <v>47</v>
      </c>
      <c r="L14" s="22">
        <v>8</v>
      </c>
      <c r="M14" s="21">
        <f t="shared" si="2"/>
        <v>104.44444444444446</v>
      </c>
      <c r="N14" s="12">
        <f t="shared" si="3"/>
        <v>96</v>
      </c>
      <c r="O14" s="23">
        <f t="shared" si="4"/>
        <v>1.92</v>
      </c>
      <c r="P14" s="29">
        <f t="shared" si="5"/>
        <v>106.66666666666667</v>
      </c>
      <c r="Q14" s="25">
        <f t="shared" si="6"/>
        <v>106</v>
      </c>
    </row>
    <row r="15" spans="1:17" ht="15.75" x14ac:dyDescent="0.25">
      <c r="A15" s="12">
        <v>14</v>
      </c>
      <c r="B15" s="13">
        <v>45763</v>
      </c>
      <c r="C15" s="26" t="s">
        <v>28</v>
      </c>
      <c r="D15" s="15" t="s">
        <v>15</v>
      </c>
      <c r="E15" s="16">
        <f>VLOOKUP(F15,[1]Hulpblad!C$6:D$36,2,0)</f>
        <v>2.37</v>
      </c>
      <c r="F15" s="30">
        <v>56</v>
      </c>
      <c r="G15" s="18">
        <f t="shared" si="0"/>
        <v>2.2400000000000002</v>
      </c>
      <c r="H15" s="19">
        <v>39</v>
      </c>
      <c r="I15" s="20">
        <v>4</v>
      </c>
      <c r="J15" s="21">
        <f t="shared" si="1"/>
        <v>69.642857142857139</v>
      </c>
      <c r="K15" s="22">
        <v>75</v>
      </c>
      <c r="L15" s="22">
        <v>12</v>
      </c>
      <c r="M15" s="21">
        <f t="shared" si="2"/>
        <v>133.92857142857142</v>
      </c>
      <c r="N15" s="12">
        <f t="shared" si="3"/>
        <v>114</v>
      </c>
      <c r="O15" s="23">
        <f t="shared" si="4"/>
        <v>2.2799999999999998</v>
      </c>
      <c r="P15" s="29">
        <f t="shared" si="5"/>
        <v>101.78571428571426</v>
      </c>
      <c r="Q15" s="25">
        <f t="shared" si="6"/>
        <v>101</v>
      </c>
    </row>
    <row r="16" spans="1:17" ht="15.75" x14ac:dyDescent="0.25">
      <c r="A16" s="12">
        <v>15</v>
      </c>
      <c r="B16" s="13">
        <v>45764</v>
      </c>
      <c r="C16" s="38" t="s">
        <v>29</v>
      </c>
      <c r="D16" s="15" t="s">
        <v>15</v>
      </c>
      <c r="E16" s="16">
        <f>VLOOKUP(F16,[1]Hulpblad!C$6:D$36,2,0)</f>
        <v>1.75</v>
      </c>
      <c r="F16" s="30">
        <v>45</v>
      </c>
      <c r="G16" s="18">
        <f t="shared" si="0"/>
        <v>1.8</v>
      </c>
      <c r="H16" s="19">
        <v>56</v>
      </c>
      <c r="I16" s="20">
        <v>7</v>
      </c>
      <c r="J16" s="21">
        <f t="shared" si="1"/>
        <v>124.44444444444444</v>
      </c>
      <c r="K16" s="22">
        <v>34</v>
      </c>
      <c r="L16" s="22">
        <v>6</v>
      </c>
      <c r="M16" s="21">
        <f t="shared" si="2"/>
        <v>75.555555555555557</v>
      </c>
      <c r="N16" s="12">
        <f t="shared" si="3"/>
        <v>90</v>
      </c>
      <c r="O16" s="23">
        <f t="shared" si="4"/>
        <v>1.8</v>
      </c>
      <c r="P16" s="29">
        <f t="shared" si="5"/>
        <v>100</v>
      </c>
      <c r="Q16" s="25">
        <f t="shared" si="6"/>
        <v>100</v>
      </c>
    </row>
    <row r="17" spans="1:17" ht="15.75" x14ac:dyDescent="0.25">
      <c r="A17" s="12">
        <v>16</v>
      </c>
      <c r="B17" s="13">
        <v>45763</v>
      </c>
      <c r="C17" s="26" t="s">
        <v>30</v>
      </c>
      <c r="D17" s="15" t="s">
        <v>15</v>
      </c>
      <c r="E17" s="16">
        <f>VLOOKUP(F17,[1]Hulpblad!C$6:D$36,2,0)</f>
        <v>1.85</v>
      </c>
      <c r="F17" s="30">
        <v>47</v>
      </c>
      <c r="G17" s="18">
        <f t="shared" si="0"/>
        <v>1.88</v>
      </c>
      <c r="H17" s="19">
        <v>50</v>
      </c>
      <c r="I17" s="20">
        <v>10</v>
      </c>
      <c r="J17" s="21">
        <f t="shared" si="1"/>
        <v>106.38297872340425</v>
      </c>
      <c r="K17" s="22">
        <v>43</v>
      </c>
      <c r="L17" s="22">
        <v>9</v>
      </c>
      <c r="M17" s="21">
        <f t="shared" si="2"/>
        <v>91.489361702127653</v>
      </c>
      <c r="N17" s="12">
        <f t="shared" si="3"/>
        <v>93</v>
      </c>
      <c r="O17" s="23">
        <f t="shared" si="4"/>
        <v>1.86</v>
      </c>
      <c r="P17" s="29">
        <f t="shared" si="5"/>
        <v>98.936170212765973</v>
      </c>
      <c r="Q17" s="25">
        <f t="shared" si="6"/>
        <v>98</v>
      </c>
    </row>
    <row r="18" spans="1:17" ht="15.75" x14ac:dyDescent="0.25">
      <c r="A18" s="12">
        <v>17</v>
      </c>
      <c r="B18" s="13">
        <v>45764</v>
      </c>
      <c r="C18" s="26" t="s">
        <v>31</v>
      </c>
      <c r="D18" s="15" t="s">
        <v>15</v>
      </c>
      <c r="E18" s="16">
        <f>VLOOKUP(F18,[1]Hulpblad!C$6:D$36,2,0)</f>
        <v>1.65</v>
      </c>
      <c r="F18" s="17">
        <v>42</v>
      </c>
      <c r="G18" s="18">
        <f t="shared" si="0"/>
        <v>1.68</v>
      </c>
      <c r="H18" s="19">
        <v>44</v>
      </c>
      <c r="I18" s="20">
        <v>7</v>
      </c>
      <c r="J18" s="21">
        <f t="shared" si="1"/>
        <v>104.76190476190477</v>
      </c>
      <c r="K18" s="22">
        <v>36</v>
      </c>
      <c r="L18" s="22">
        <v>6</v>
      </c>
      <c r="M18" s="21">
        <f t="shared" si="2"/>
        <v>85.714285714285708</v>
      </c>
      <c r="N18" s="12">
        <f t="shared" si="3"/>
        <v>80</v>
      </c>
      <c r="O18" s="23">
        <f t="shared" si="4"/>
        <v>1.6</v>
      </c>
      <c r="P18" s="29">
        <f t="shared" si="5"/>
        <v>95.238095238095241</v>
      </c>
      <c r="Q18" s="25">
        <f t="shared" si="6"/>
        <v>95</v>
      </c>
    </row>
    <row r="19" spans="1:17" x14ac:dyDescent="0.25">
      <c r="A19" s="12">
        <v>18</v>
      </c>
      <c r="B19" s="13">
        <v>45763</v>
      </c>
      <c r="C19" s="26" t="s">
        <v>32</v>
      </c>
      <c r="D19" s="15" t="s">
        <v>15</v>
      </c>
      <c r="E19" s="16">
        <f>VLOOKUP(F19,[1]Hulpblad!C$6:D$36,2,0)</f>
        <v>2.37</v>
      </c>
      <c r="F19" s="30">
        <v>56</v>
      </c>
      <c r="G19" s="18">
        <f t="shared" si="0"/>
        <v>2.2400000000000002</v>
      </c>
      <c r="H19" s="27">
        <v>58</v>
      </c>
      <c r="I19" s="27">
        <v>8</v>
      </c>
      <c r="J19" s="21">
        <f t="shared" si="1"/>
        <v>103.57142857142858</v>
      </c>
      <c r="K19" s="28">
        <v>47</v>
      </c>
      <c r="L19" s="28">
        <v>8</v>
      </c>
      <c r="M19" s="21">
        <f t="shared" si="2"/>
        <v>83.928571428571431</v>
      </c>
      <c r="N19" s="12">
        <f t="shared" si="3"/>
        <v>105</v>
      </c>
      <c r="O19" s="23">
        <f t="shared" si="4"/>
        <v>2.1</v>
      </c>
      <c r="P19" s="29">
        <f t="shared" si="5"/>
        <v>93.75</v>
      </c>
      <c r="Q19" s="25">
        <f t="shared" si="6"/>
        <v>93</v>
      </c>
    </row>
    <row r="20" spans="1:17" ht="15.75" x14ac:dyDescent="0.25">
      <c r="A20" s="12">
        <v>19</v>
      </c>
      <c r="B20" s="13">
        <v>45761</v>
      </c>
      <c r="C20" s="38" t="s">
        <v>33</v>
      </c>
      <c r="D20" s="15" t="s">
        <v>15</v>
      </c>
      <c r="E20" s="16">
        <f>VLOOKUP(F20,[1]Hulpblad!C$6:D$36,2,0)</f>
        <v>1.85</v>
      </c>
      <c r="F20" s="39">
        <v>47</v>
      </c>
      <c r="G20" s="18">
        <f t="shared" si="0"/>
        <v>1.88</v>
      </c>
      <c r="H20" s="19">
        <v>41</v>
      </c>
      <c r="I20" s="20">
        <v>7</v>
      </c>
      <c r="J20" s="21">
        <f t="shared" si="1"/>
        <v>87.2340425531915</v>
      </c>
      <c r="K20" s="22">
        <v>43</v>
      </c>
      <c r="L20" s="22">
        <v>9</v>
      </c>
      <c r="M20" s="21">
        <f t="shared" si="2"/>
        <v>91.489361702127653</v>
      </c>
      <c r="N20" s="12">
        <f t="shared" si="3"/>
        <v>84</v>
      </c>
      <c r="O20" s="23">
        <f t="shared" si="4"/>
        <v>1.68</v>
      </c>
      <c r="P20" s="29">
        <f t="shared" si="5"/>
        <v>89.361702127659584</v>
      </c>
      <c r="Q20" s="25">
        <f t="shared" si="6"/>
        <v>89</v>
      </c>
    </row>
    <row r="21" spans="1:17" ht="15.75" x14ac:dyDescent="0.25">
      <c r="A21" s="12">
        <v>20</v>
      </c>
      <c r="B21" s="13">
        <v>45764</v>
      </c>
      <c r="C21" s="26" t="s">
        <v>34</v>
      </c>
      <c r="D21" s="15" t="s">
        <v>15</v>
      </c>
      <c r="E21" s="16">
        <f>VLOOKUP(F21,[1]Hulpblad!C$6:D$36,2,0)</f>
        <v>3.75</v>
      </c>
      <c r="F21" s="30">
        <v>80</v>
      </c>
      <c r="G21" s="18">
        <f t="shared" si="0"/>
        <v>3.2</v>
      </c>
      <c r="H21" s="19">
        <v>93</v>
      </c>
      <c r="I21" s="20">
        <v>14</v>
      </c>
      <c r="J21" s="21">
        <f t="shared" si="1"/>
        <v>116.25000000000001</v>
      </c>
      <c r="K21" s="22">
        <v>44</v>
      </c>
      <c r="L21" s="22">
        <v>9</v>
      </c>
      <c r="M21" s="21">
        <f t="shared" si="2"/>
        <v>55.000000000000007</v>
      </c>
      <c r="N21" s="12">
        <f t="shared" si="3"/>
        <v>137</v>
      </c>
      <c r="O21" s="23">
        <f t="shared" si="4"/>
        <v>2.74</v>
      </c>
      <c r="P21" s="29">
        <f t="shared" si="5"/>
        <v>85.625</v>
      </c>
      <c r="Q21" s="25">
        <f t="shared" si="6"/>
        <v>85</v>
      </c>
    </row>
    <row r="22" spans="1:17" x14ac:dyDescent="0.25">
      <c r="A22" s="12">
        <v>21</v>
      </c>
      <c r="B22" s="13">
        <v>45763</v>
      </c>
      <c r="C22" s="37" t="s">
        <v>35</v>
      </c>
      <c r="D22" s="15" t="s">
        <v>15</v>
      </c>
      <c r="E22" s="16">
        <f>VLOOKUP(F22,[1]Hulpblad!C$6:D$36,2,0)</f>
        <v>1.95</v>
      </c>
      <c r="F22" s="17">
        <v>50</v>
      </c>
      <c r="G22" s="18">
        <f t="shared" si="0"/>
        <v>2</v>
      </c>
      <c r="H22" s="27">
        <v>26</v>
      </c>
      <c r="I22" s="27">
        <v>6</v>
      </c>
      <c r="J22" s="21">
        <f t="shared" si="1"/>
        <v>52</v>
      </c>
      <c r="K22" s="28">
        <v>58</v>
      </c>
      <c r="L22" s="28">
        <v>13</v>
      </c>
      <c r="M22" s="21">
        <f t="shared" si="2"/>
        <v>115.99999999999999</v>
      </c>
      <c r="N22" s="12">
        <f t="shared" si="3"/>
        <v>84</v>
      </c>
      <c r="O22" s="23">
        <f t="shared" si="4"/>
        <v>1.68</v>
      </c>
      <c r="P22" s="29">
        <f t="shared" si="5"/>
        <v>84</v>
      </c>
      <c r="Q22" s="25">
        <f t="shared" si="6"/>
        <v>84</v>
      </c>
    </row>
    <row r="23" spans="1:17" ht="15.75" x14ac:dyDescent="0.25">
      <c r="A23" s="12">
        <v>22</v>
      </c>
      <c r="B23" s="13">
        <v>45764</v>
      </c>
      <c r="C23" s="26" t="s">
        <v>36</v>
      </c>
      <c r="D23" s="15" t="s">
        <v>15</v>
      </c>
      <c r="E23" s="16">
        <f>VLOOKUP(F23,[1]Hulpblad!C$6:D$36,2,0)</f>
        <v>3.12</v>
      </c>
      <c r="F23" s="30">
        <v>68</v>
      </c>
      <c r="G23" s="18">
        <f t="shared" si="0"/>
        <v>2.72</v>
      </c>
      <c r="H23" s="19">
        <v>66</v>
      </c>
      <c r="I23" s="20">
        <v>12</v>
      </c>
      <c r="J23" s="21">
        <f t="shared" si="1"/>
        <v>97.058823529411768</v>
      </c>
      <c r="K23" s="22">
        <v>44</v>
      </c>
      <c r="L23" s="22">
        <v>9</v>
      </c>
      <c r="M23" s="21">
        <f t="shared" si="2"/>
        <v>64.705882352941174</v>
      </c>
      <c r="N23" s="12">
        <f t="shared" si="3"/>
        <v>110</v>
      </c>
      <c r="O23" s="23">
        <f t="shared" si="4"/>
        <v>2.2000000000000002</v>
      </c>
      <c r="P23" s="29">
        <f t="shared" si="5"/>
        <v>80.882352941176478</v>
      </c>
      <c r="Q23" s="25">
        <f t="shared" si="6"/>
        <v>80</v>
      </c>
    </row>
    <row r="24" spans="1:17" x14ac:dyDescent="0.25">
      <c r="A24" s="12">
        <v>23</v>
      </c>
      <c r="B24" s="13">
        <v>45759</v>
      </c>
      <c r="C24" s="26" t="s">
        <v>37</v>
      </c>
      <c r="D24" s="15" t="s">
        <v>15</v>
      </c>
      <c r="E24" s="16">
        <f>VLOOKUP(F24,[1]Hulpblad!C$6:D$36,2,0)</f>
        <v>1.75</v>
      </c>
      <c r="F24" s="30">
        <v>45</v>
      </c>
      <c r="G24" s="18">
        <f t="shared" si="0"/>
        <v>1.8</v>
      </c>
      <c r="H24" s="27">
        <v>33</v>
      </c>
      <c r="I24" s="27">
        <v>6</v>
      </c>
      <c r="J24" s="21">
        <f t="shared" si="1"/>
        <v>73.333333333333329</v>
      </c>
      <c r="K24" s="28">
        <v>36</v>
      </c>
      <c r="L24" s="28">
        <v>7</v>
      </c>
      <c r="M24" s="21">
        <f t="shared" si="2"/>
        <v>80</v>
      </c>
      <c r="N24" s="12">
        <f t="shared" si="3"/>
        <v>69</v>
      </c>
      <c r="O24" s="23">
        <f t="shared" si="4"/>
        <v>1.38</v>
      </c>
      <c r="P24" s="29">
        <f t="shared" si="5"/>
        <v>76.666666666666657</v>
      </c>
      <c r="Q24" s="25">
        <f t="shared" si="6"/>
        <v>76</v>
      </c>
    </row>
    <row r="25" spans="1:17" x14ac:dyDescent="0.25">
      <c r="A25" s="12">
        <v>24</v>
      </c>
      <c r="B25" s="13">
        <v>45764</v>
      </c>
      <c r="C25" s="26" t="s">
        <v>38</v>
      </c>
      <c r="D25" s="15" t="s">
        <v>15</v>
      </c>
      <c r="E25" s="16">
        <f>VLOOKUP(F25,[1]Hulpblad!C$6:D$36,2,0)</f>
        <v>1.75</v>
      </c>
      <c r="F25" s="30">
        <v>45</v>
      </c>
      <c r="G25" s="18">
        <f t="shared" si="0"/>
        <v>1.8</v>
      </c>
      <c r="H25" s="28">
        <v>39</v>
      </c>
      <c r="I25" s="28">
        <v>7</v>
      </c>
      <c r="J25" s="21">
        <f t="shared" si="1"/>
        <v>86.666666666666671</v>
      </c>
      <c r="K25" s="28">
        <v>30</v>
      </c>
      <c r="L25" s="28">
        <v>9</v>
      </c>
      <c r="M25" s="21">
        <f t="shared" si="2"/>
        <v>66.666666666666657</v>
      </c>
      <c r="N25" s="12">
        <f t="shared" si="3"/>
        <v>69</v>
      </c>
      <c r="O25" s="23">
        <f t="shared" si="4"/>
        <v>1.38</v>
      </c>
      <c r="P25" s="29">
        <f t="shared" si="5"/>
        <v>76.666666666666657</v>
      </c>
      <c r="Q25" s="25">
        <f t="shared" si="6"/>
        <v>76</v>
      </c>
    </row>
    <row r="26" spans="1:17" ht="15.75" x14ac:dyDescent="0.25">
      <c r="A26" s="12">
        <v>25</v>
      </c>
      <c r="B26" s="13">
        <v>45763</v>
      </c>
      <c r="C26" s="37" t="s">
        <v>39</v>
      </c>
      <c r="D26" s="15" t="s">
        <v>15</v>
      </c>
      <c r="E26" s="16">
        <f>VLOOKUP(F26,[1]Hulpblad!C$6:D$36,2,0)</f>
        <v>2.12</v>
      </c>
      <c r="F26" s="17">
        <v>52</v>
      </c>
      <c r="G26" s="18">
        <f t="shared" si="0"/>
        <v>2.08</v>
      </c>
      <c r="H26" s="19">
        <v>42</v>
      </c>
      <c r="I26" s="20">
        <v>9</v>
      </c>
      <c r="J26" s="21">
        <f t="shared" si="1"/>
        <v>80.769230769230774</v>
      </c>
      <c r="K26" s="22">
        <v>36</v>
      </c>
      <c r="L26" s="22">
        <v>11</v>
      </c>
      <c r="M26" s="21">
        <f t="shared" si="2"/>
        <v>69.230769230769226</v>
      </c>
      <c r="N26" s="12">
        <f t="shared" si="3"/>
        <v>78</v>
      </c>
      <c r="O26" s="23">
        <f t="shared" si="4"/>
        <v>1.56</v>
      </c>
      <c r="P26" s="29">
        <f t="shared" si="5"/>
        <v>75</v>
      </c>
      <c r="Q26" s="25">
        <f t="shared" si="6"/>
        <v>75</v>
      </c>
    </row>
    <row r="27" spans="1:17" ht="15.75" x14ac:dyDescent="0.25">
      <c r="A27" s="12">
        <v>26</v>
      </c>
      <c r="B27" s="13">
        <v>45764</v>
      </c>
      <c r="C27" s="38" t="s">
        <v>40</v>
      </c>
      <c r="D27" s="15" t="s">
        <v>15</v>
      </c>
      <c r="E27" s="16">
        <f>VLOOKUP(F27,[1]Hulpblad!C$6:D$36,2,0)</f>
        <v>2.62</v>
      </c>
      <c r="F27" s="30">
        <v>60</v>
      </c>
      <c r="G27" s="18">
        <f t="shared" si="0"/>
        <v>2.4</v>
      </c>
      <c r="H27" s="19">
        <v>42</v>
      </c>
      <c r="I27" s="20">
        <v>10</v>
      </c>
      <c r="J27" s="21">
        <f t="shared" si="1"/>
        <v>70</v>
      </c>
      <c r="K27" s="22">
        <v>48</v>
      </c>
      <c r="L27" s="22">
        <v>8</v>
      </c>
      <c r="M27" s="21">
        <f t="shared" si="2"/>
        <v>80</v>
      </c>
      <c r="N27" s="12">
        <f t="shared" si="3"/>
        <v>90</v>
      </c>
      <c r="O27" s="23">
        <f t="shared" si="4"/>
        <v>1.8</v>
      </c>
      <c r="P27" s="29">
        <f t="shared" si="5"/>
        <v>75</v>
      </c>
      <c r="Q27" s="25">
        <f t="shared" si="6"/>
        <v>75</v>
      </c>
    </row>
    <row r="28" spans="1:17" ht="15.75" x14ac:dyDescent="0.25">
      <c r="A28" s="12">
        <v>27</v>
      </c>
      <c r="B28" s="13">
        <v>45763</v>
      </c>
      <c r="C28" s="26" t="s">
        <v>41</v>
      </c>
      <c r="D28" s="15" t="s">
        <v>15</v>
      </c>
      <c r="E28" s="16">
        <f>VLOOKUP(F28,[1]Hulpblad!C$6:D$36,2,0)</f>
        <v>1.85</v>
      </c>
      <c r="F28" s="39">
        <v>47</v>
      </c>
      <c r="G28" s="18">
        <f t="shared" si="0"/>
        <v>1.88</v>
      </c>
      <c r="H28" s="19">
        <v>27</v>
      </c>
      <c r="I28" s="20">
        <v>5</v>
      </c>
      <c r="J28" s="21">
        <f t="shared" si="1"/>
        <v>57.446808510638306</v>
      </c>
      <c r="K28" s="22">
        <v>43</v>
      </c>
      <c r="L28" s="22">
        <v>9</v>
      </c>
      <c r="M28" s="21">
        <f t="shared" si="2"/>
        <v>91.489361702127653</v>
      </c>
      <c r="N28" s="12">
        <f t="shared" si="3"/>
        <v>70</v>
      </c>
      <c r="O28" s="23">
        <f t="shared" si="4"/>
        <v>1.4</v>
      </c>
      <c r="P28" s="29">
        <f t="shared" si="5"/>
        <v>74.468085106382972</v>
      </c>
      <c r="Q28" s="25">
        <f t="shared" si="6"/>
        <v>74</v>
      </c>
    </row>
    <row r="29" spans="1:17" ht="15.75" x14ac:dyDescent="0.25">
      <c r="A29" s="12">
        <v>28</v>
      </c>
      <c r="B29" s="13">
        <v>45761</v>
      </c>
      <c r="C29" s="40" t="s">
        <v>42</v>
      </c>
      <c r="D29" s="15" t="s">
        <v>15</v>
      </c>
      <c r="E29" s="16">
        <f>VLOOKUP(F29,[1]Hulpblad!C$6:D$36,2,0)</f>
        <v>3.12</v>
      </c>
      <c r="F29" s="30">
        <v>68</v>
      </c>
      <c r="G29" s="18">
        <f t="shared" si="0"/>
        <v>2.72</v>
      </c>
      <c r="H29" s="19">
        <v>56</v>
      </c>
      <c r="I29" s="20">
        <v>6</v>
      </c>
      <c r="J29" s="21">
        <f t="shared" si="1"/>
        <v>82.35294117647058</v>
      </c>
      <c r="K29" s="22">
        <v>41</v>
      </c>
      <c r="L29" s="22">
        <v>6</v>
      </c>
      <c r="M29" s="21">
        <f t="shared" si="2"/>
        <v>60.294117647058819</v>
      </c>
      <c r="N29" s="12">
        <f t="shared" si="3"/>
        <v>97</v>
      </c>
      <c r="O29" s="23">
        <f t="shared" si="4"/>
        <v>1.94</v>
      </c>
      <c r="P29" s="29">
        <f t="shared" si="5"/>
        <v>71.323529411764696</v>
      </c>
      <c r="Q29" s="25">
        <f t="shared" si="6"/>
        <v>71</v>
      </c>
    </row>
    <row r="30" spans="1:17" ht="15.75" x14ac:dyDescent="0.25">
      <c r="A30" s="12">
        <v>29</v>
      </c>
      <c r="B30" s="13">
        <v>45764</v>
      </c>
      <c r="C30" s="26" t="s">
        <v>43</v>
      </c>
      <c r="D30" s="15" t="s">
        <v>15</v>
      </c>
      <c r="E30" s="16">
        <f>VLOOKUP(F30,[1]Hulpblad!C$6:D$36,2,0)</f>
        <v>1.85</v>
      </c>
      <c r="F30" s="17">
        <v>47</v>
      </c>
      <c r="G30" s="18">
        <f t="shared" si="0"/>
        <v>1.88</v>
      </c>
      <c r="H30" s="19">
        <v>34</v>
      </c>
      <c r="I30" s="20">
        <v>9</v>
      </c>
      <c r="J30" s="21">
        <f t="shared" si="1"/>
        <v>72.340425531914903</v>
      </c>
      <c r="K30" s="22">
        <v>27</v>
      </c>
      <c r="L30" s="22">
        <v>6</v>
      </c>
      <c r="M30" s="21">
        <f t="shared" si="2"/>
        <v>57.446808510638306</v>
      </c>
      <c r="N30" s="12">
        <f t="shared" si="3"/>
        <v>61</v>
      </c>
      <c r="O30" s="23">
        <f t="shared" si="4"/>
        <v>1.22</v>
      </c>
      <c r="P30" s="29">
        <f t="shared" si="5"/>
        <v>64.893617021276597</v>
      </c>
      <c r="Q30" s="25">
        <f t="shared" si="6"/>
        <v>64</v>
      </c>
    </row>
    <row r="31" spans="1:17" ht="15.75" x14ac:dyDescent="0.25">
      <c r="A31" s="12">
        <v>30</v>
      </c>
      <c r="B31" s="13">
        <v>45764</v>
      </c>
      <c r="C31" s="37" t="s">
        <v>44</v>
      </c>
      <c r="D31" s="15" t="s">
        <v>15</v>
      </c>
      <c r="E31" s="16">
        <f>VLOOKUP(F31,[1]Hulpblad!C$6:D$36,2,0)</f>
        <v>1.65</v>
      </c>
      <c r="F31" s="30">
        <v>42</v>
      </c>
      <c r="G31" s="18">
        <f t="shared" si="0"/>
        <v>1.68</v>
      </c>
      <c r="H31" s="19">
        <v>29</v>
      </c>
      <c r="I31" s="20">
        <v>4</v>
      </c>
      <c r="J31" s="21">
        <f t="shared" si="1"/>
        <v>69.047619047619051</v>
      </c>
      <c r="K31" s="22">
        <v>22</v>
      </c>
      <c r="L31" s="22">
        <v>3</v>
      </c>
      <c r="M31" s="21">
        <f t="shared" si="2"/>
        <v>52.380952380952387</v>
      </c>
      <c r="N31" s="12">
        <f t="shared" si="3"/>
        <v>51</v>
      </c>
      <c r="O31" s="23">
        <f t="shared" si="4"/>
        <v>1.02</v>
      </c>
      <c r="P31" s="29">
        <f t="shared" si="5"/>
        <v>60.714285714285722</v>
      </c>
      <c r="Q31" s="25">
        <f t="shared" si="6"/>
        <v>60</v>
      </c>
    </row>
    <row r="32" spans="1:17" ht="15.75" x14ac:dyDescent="0.25">
      <c r="A32" s="12">
        <v>31</v>
      </c>
      <c r="B32" s="13">
        <v>45764</v>
      </c>
      <c r="C32" s="41" t="s">
        <v>45</v>
      </c>
      <c r="D32" s="15" t="s">
        <v>15</v>
      </c>
      <c r="E32" s="16">
        <f>VLOOKUP(F32,[1]Hulpblad!C$6:D$36,2,0)</f>
        <v>1.75</v>
      </c>
      <c r="F32" s="17">
        <v>45</v>
      </c>
      <c r="G32" s="18">
        <f t="shared" si="0"/>
        <v>1.8</v>
      </c>
      <c r="H32" s="19">
        <v>21</v>
      </c>
      <c r="I32" s="20">
        <v>6</v>
      </c>
      <c r="J32" s="21">
        <f t="shared" si="1"/>
        <v>46.666666666666664</v>
      </c>
      <c r="K32" s="22">
        <v>31</v>
      </c>
      <c r="L32" s="22">
        <v>6</v>
      </c>
      <c r="M32" s="21">
        <f t="shared" si="2"/>
        <v>68.888888888888886</v>
      </c>
      <c r="N32" s="12">
        <f t="shared" si="3"/>
        <v>52</v>
      </c>
      <c r="O32" s="23">
        <f t="shared" si="4"/>
        <v>1.04</v>
      </c>
      <c r="P32" s="29">
        <f t="shared" si="5"/>
        <v>57.777777777777786</v>
      </c>
      <c r="Q32" s="25">
        <f t="shared" si="6"/>
        <v>57</v>
      </c>
    </row>
    <row r="33" spans="1:17" ht="15.75" x14ac:dyDescent="0.25">
      <c r="A33" s="12">
        <v>32</v>
      </c>
      <c r="B33" s="13">
        <v>45764</v>
      </c>
      <c r="C33" s="26" t="s">
        <v>46</v>
      </c>
      <c r="D33" s="15" t="s">
        <v>15</v>
      </c>
      <c r="E33" s="16">
        <f>VLOOKUP(F33,[1]Hulpblad!C$6:D$36,2,0)</f>
        <v>1.85</v>
      </c>
      <c r="F33" s="17">
        <v>47</v>
      </c>
      <c r="G33" s="18">
        <f t="shared" si="0"/>
        <v>1.88</v>
      </c>
      <c r="H33" s="19">
        <v>34</v>
      </c>
      <c r="I33" s="20">
        <v>8</v>
      </c>
      <c r="J33" s="21">
        <f t="shared" si="1"/>
        <v>72.340425531914903</v>
      </c>
      <c r="K33" s="22">
        <v>19</v>
      </c>
      <c r="L33" s="22">
        <v>3</v>
      </c>
      <c r="M33" s="21">
        <f t="shared" si="2"/>
        <v>40.425531914893611</v>
      </c>
      <c r="N33" s="12">
        <f t="shared" si="3"/>
        <v>53</v>
      </c>
      <c r="O33" s="23">
        <f t="shared" si="4"/>
        <v>1.06</v>
      </c>
      <c r="P33" s="29">
        <f t="shared" si="5"/>
        <v>56.382978723404264</v>
      </c>
      <c r="Q33" s="25">
        <f t="shared" si="6"/>
        <v>56</v>
      </c>
    </row>
  </sheetData>
  <protectedRanges>
    <protectedRange sqref="G2:G33 J2:J33 M2:Q33" name="Fred"/>
  </protectedRanges>
  <conditionalFormatting sqref="C2:C33">
    <cfRule type="duplicateValues" dxfId="2" priority="1"/>
  </conditionalFormatting>
  <conditionalFormatting sqref="P2:Q33">
    <cfRule type="cellIs" dxfId="1" priority="2" stopIfTrue="1" operator="lessThan">
      <formula>79.5</formula>
    </cfRule>
    <cfRule type="cellIs" dxfId="0" priority="3" stopIfTrue="1" operator="greaterThanOrEqual">
      <formula>120</formula>
    </cfRule>
  </conditionalFormatting>
  <pageMargins left="0.7" right="0.7" top="0.75" bottom="0.75" header="0.3" footer="0.3"/>
  <pageSetup paperSize="9" scale="8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 stok</dc:creator>
  <cp:lastModifiedBy>fred stok</cp:lastModifiedBy>
  <dcterms:created xsi:type="dcterms:W3CDTF">2025-04-19T10:23:14Z</dcterms:created>
  <dcterms:modified xsi:type="dcterms:W3CDTF">2025-04-19T10:34:47Z</dcterms:modified>
</cp:coreProperties>
</file>