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c38b57e6c564e81/Bureaublad/Veendam/"/>
    </mc:Choice>
  </mc:AlternateContent>
  <xr:revisionPtr revIDLastSave="0" documentId="8_{EA887877-7FCD-420F-8E62-7A59297D6A5C}" xr6:coauthVersionLast="47" xr6:coauthVersionMax="47" xr10:uidLastSave="{00000000-0000-0000-0000-000000000000}"/>
  <bookViews>
    <workbookView xWindow="-108" yWindow="-108" windowWidth="23256" windowHeight="12456" xr2:uid="{E4284907-D7DF-4A28-9666-998AD2477D8D}"/>
  </bookViews>
  <sheets>
    <sheet name="Blad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1" l="1"/>
  <c r="O54" i="1" s="1"/>
  <c r="P54" i="1" s="1"/>
  <c r="Q54" i="1" s="1"/>
  <c r="M54" i="1"/>
  <c r="J54" i="1"/>
  <c r="G54" i="1"/>
  <c r="E54" i="1"/>
  <c r="O53" i="1"/>
  <c r="P53" i="1" s="1"/>
  <c r="Q53" i="1" s="1"/>
  <c r="N53" i="1"/>
  <c r="M53" i="1"/>
  <c r="J53" i="1"/>
  <c r="G53" i="1"/>
  <c r="E53" i="1"/>
  <c r="N52" i="1"/>
  <c r="O52" i="1" s="1"/>
  <c r="P52" i="1" s="1"/>
  <c r="Q52" i="1" s="1"/>
  <c r="M52" i="1"/>
  <c r="J52" i="1"/>
  <c r="G52" i="1"/>
  <c r="E52" i="1"/>
  <c r="N51" i="1"/>
  <c r="O51" i="1" s="1"/>
  <c r="P51" i="1" s="1"/>
  <c r="Q51" i="1" s="1"/>
  <c r="M51" i="1"/>
  <c r="J51" i="1"/>
  <c r="G51" i="1"/>
  <c r="E51" i="1"/>
  <c r="N50" i="1"/>
  <c r="O50" i="1" s="1"/>
  <c r="P50" i="1" s="1"/>
  <c r="Q50" i="1" s="1"/>
  <c r="M50" i="1"/>
  <c r="J50" i="1"/>
  <c r="G50" i="1"/>
  <c r="E50" i="1"/>
  <c r="N49" i="1"/>
  <c r="O49" i="1" s="1"/>
  <c r="P49" i="1" s="1"/>
  <c r="Q49" i="1" s="1"/>
  <c r="M49" i="1"/>
  <c r="J49" i="1"/>
  <c r="G49" i="1"/>
  <c r="E49" i="1"/>
  <c r="N48" i="1"/>
  <c r="O48" i="1" s="1"/>
  <c r="P48" i="1" s="1"/>
  <c r="Q48" i="1" s="1"/>
  <c r="M48" i="1"/>
  <c r="J48" i="1"/>
  <c r="G48" i="1"/>
  <c r="E48" i="1"/>
  <c r="N47" i="1"/>
  <c r="O47" i="1" s="1"/>
  <c r="P47" i="1" s="1"/>
  <c r="Q47" i="1" s="1"/>
  <c r="M47" i="1"/>
  <c r="J47" i="1"/>
  <c r="G47" i="1"/>
  <c r="E47" i="1"/>
  <c r="N46" i="1"/>
  <c r="O46" i="1" s="1"/>
  <c r="P46" i="1" s="1"/>
  <c r="Q46" i="1" s="1"/>
  <c r="M46" i="1"/>
  <c r="J46" i="1"/>
  <c r="G46" i="1"/>
  <c r="E46" i="1"/>
  <c r="N45" i="1"/>
  <c r="O45" i="1" s="1"/>
  <c r="P45" i="1" s="1"/>
  <c r="Q45" i="1" s="1"/>
  <c r="M45" i="1"/>
  <c r="J45" i="1"/>
  <c r="G45" i="1"/>
  <c r="E45" i="1"/>
  <c r="N44" i="1"/>
  <c r="O44" i="1" s="1"/>
  <c r="P44" i="1" s="1"/>
  <c r="Q44" i="1" s="1"/>
  <c r="M44" i="1"/>
  <c r="J44" i="1"/>
  <c r="G44" i="1"/>
  <c r="E44" i="1"/>
  <c r="N43" i="1"/>
  <c r="O43" i="1" s="1"/>
  <c r="P43" i="1" s="1"/>
  <c r="Q43" i="1" s="1"/>
  <c r="M43" i="1"/>
  <c r="J43" i="1"/>
  <c r="G43" i="1"/>
  <c r="E43" i="1"/>
  <c r="N42" i="1"/>
  <c r="O42" i="1" s="1"/>
  <c r="P42" i="1" s="1"/>
  <c r="Q42" i="1" s="1"/>
  <c r="M42" i="1"/>
  <c r="J42" i="1"/>
  <c r="G42" i="1"/>
  <c r="E42" i="1"/>
  <c r="N41" i="1"/>
  <c r="O41" i="1" s="1"/>
  <c r="P41" i="1" s="1"/>
  <c r="Q41" i="1" s="1"/>
  <c r="M41" i="1"/>
  <c r="J41" i="1"/>
  <c r="G41" i="1"/>
  <c r="E41" i="1"/>
  <c r="N40" i="1"/>
  <c r="O40" i="1" s="1"/>
  <c r="P40" i="1" s="1"/>
  <c r="Q40" i="1" s="1"/>
  <c r="M40" i="1"/>
  <c r="J40" i="1"/>
  <c r="G40" i="1"/>
  <c r="E40" i="1"/>
  <c r="N39" i="1"/>
  <c r="O39" i="1" s="1"/>
  <c r="P39" i="1" s="1"/>
  <c r="Q39" i="1" s="1"/>
  <c r="M39" i="1"/>
  <c r="J39" i="1"/>
  <c r="G39" i="1"/>
  <c r="E39" i="1"/>
  <c r="N38" i="1"/>
  <c r="O38" i="1" s="1"/>
  <c r="P38" i="1" s="1"/>
  <c r="Q38" i="1" s="1"/>
  <c r="M38" i="1"/>
  <c r="J38" i="1"/>
  <c r="G38" i="1"/>
  <c r="E38" i="1"/>
  <c r="N37" i="1"/>
  <c r="O37" i="1" s="1"/>
  <c r="P37" i="1" s="1"/>
  <c r="Q37" i="1" s="1"/>
  <c r="M37" i="1"/>
  <c r="J37" i="1"/>
  <c r="G37" i="1"/>
  <c r="E37" i="1"/>
  <c r="N36" i="1"/>
  <c r="O36" i="1" s="1"/>
  <c r="P36" i="1" s="1"/>
  <c r="Q36" i="1" s="1"/>
  <c r="M36" i="1"/>
  <c r="J36" i="1"/>
  <c r="G36" i="1"/>
  <c r="E36" i="1"/>
  <c r="N35" i="1"/>
  <c r="O35" i="1" s="1"/>
  <c r="P35" i="1" s="1"/>
  <c r="Q35" i="1" s="1"/>
  <c r="M35" i="1"/>
  <c r="J35" i="1"/>
  <c r="G35" i="1"/>
  <c r="E35" i="1"/>
  <c r="N34" i="1"/>
  <c r="O34" i="1" s="1"/>
  <c r="P34" i="1" s="1"/>
  <c r="Q34" i="1" s="1"/>
  <c r="M34" i="1"/>
  <c r="J34" i="1"/>
  <c r="G34" i="1"/>
  <c r="E34" i="1"/>
  <c r="N33" i="1"/>
  <c r="O33" i="1" s="1"/>
  <c r="P33" i="1" s="1"/>
  <c r="Q33" i="1" s="1"/>
  <c r="M33" i="1"/>
  <c r="J33" i="1"/>
  <c r="G33" i="1"/>
  <c r="E33" i="1"/>
  <c r="N32" i="1"/>
  <c r="O32" i="1" s="1"/>
  <c r="P32" i="1" s="1"/>
  <c r="Q32" i="1" s="1"/>
  <c r="M32" i="1"/>
  <c r="J32" i="1"/>
  <c r="G32" i="1"/>
  <c r="E32" i="1"/>
  <c r="N31" i="1"/>
  <c r="O31" i="1" s="1"/>
  <c r="P31" i="1" s="1"/>
  <c r="Q31" i="1" s="1"/>
  <c r="M31" i="1"/>
  <c r="J31" i="1"/>
  <c r="G31" i="1"/>
  <c r="E31" i="1"/>
  <c r="N30" i="1"/>
  <c r="O30" i="1" s="1"/>
  <c r="P30" i="1" s="1"/>
  <c r="Q30" i="1" s="1"/>
  <c r="M30" i="1"/>
  <c r="J30" i="1"/>
  <c r="G30" i="1"/>
  <c r="E30" i="1"/>
  <c r="N29" i="1"/>
  <c r="O29" i="1" s="1"/>
  <c r="P29" i="1" s="1"/>
  <c r="Q29" i="1" s="1"/>
  <c r="M29" i="1"/>
  <c r="J29" i="1"/>
  <c r="G29" i="1"/>
  <c r="E29" i="1"/>
  <c r="N28" i="1"/>
  <c r="O28" i="1" s="1"/>
  <c r="P28" i="1" s="1"/>
  <c r="Q28" i="1" s="1"/>
  <c r="M28" i="1"/>
  <c r="J28" i="1"/>
  <c r="G28" i="1"/>
  <c r="E28" i="1"/>
  <c r="N27" i="1"/>
  <c r="O27" i="1" s="1"/>
  <c r="P27" i="1" s="1"/>
  <c r="Q27" i="1" s="1"/>
  <c r="M27" i="1"/>
  <c r="J27" i="1"/>
  <c r="G27" i="1"/>
  <c r="E27" i="1"/>
  <c r="N26" i="1"/>
  <c r="O26" i="1" s="1"/>
  <c r="P26" i="1" s="1"/>
  <c r="Q26" i="1" s="1"/>
  <c r="M26" i="1"/>
  <c r="J26" i="1"/>
  <c r="G26" i="1"/>
  <c r="E26" i="1"/>
  <c r="N25" i="1"/>
  <c r="O25" i="1" s="1"/>
  <c r="P25" i="1" s="1"/>
  <c r="Q25" i="1" s="1"/>
  <c r="M25" i="1"/>
  <c r="J25" i="1"/>
  <c r="G25" i="1"/>
  <c r="E25" i="1"/>
  <c r="N24" i="1"/>
  <c r="O24" i="1" s="1"/>
  <c r="P24" i="1" s="1"/>
  <c r="Q24" i="1" s="1"/>
  <c r="M24" i="1"/>
  <c r="J24" i="1"/>
  <c r="G24" i="1"/>
  <c r="E24" i="1"/>
  <c r="N23" i="1"/>
  <c r="O23" i="1" s="1"/>
  <c r="P23" i="1" s="1"/>
  <c r="Q23" i="1" s="1"/>
  <c r="M23" i="1"/>
  <c r="J23" i="1"/>
  <c r="G23" i="1"/>
  <c r="E23" i="1"/>
  <c r="N22" i="1"/>
  <c r="O22" i="1" s="1"/>
  <c r="P22" i="1" s="1"/>
  <c r="Q22" i="1" s="1"/>
  <c r="M22" i="1"/>
  <c r="J22" i="1"/>
  <c r="G22" i="1"/>
  <c r="E22" i="1"/>
  <c r="N21" i="1"/>
  <c r="O21" i="1" s="1"/>
  <c r="P21" i="1" s="1"/>
  <c r="Q21" i="1" s="1"/>
  <c r="M21" i="1"/>
  <c r="J21" i="1"/>
  <c r="G21" i="1"/>
  <c r="E21" i="1"/>
  <c r="N20" i="1"/>
  <c r="O20" i="1" s="1"/>
  <c r="P20" i="1" s="1"/>
  <c r="Q20" i="1" s="1"/>
  <c r="M20" i="1"/>
  <c r="J20" i="1"/>
  <c r="G20" i="1"/>
  <c r="E20" i="1"/>
  <c r="N19" i="1"/>
  <c r="O19" i="1" s="1"/>
  <c r="P19" i="1" s="1"/>
  <c r="Q19" i="1" s="1"/>
  <c r="M19" i="1"/>
  <c r="J19" i="1"/>
  <c r="G19" i="1"/>
  <c r="E19" i="1"/>
  <c r="N18" i="1"/>
  <c r="O18" i="1" s="1"/>
  <c r="P18" i="1" s="1"/>
  <c r="Q18" i="1" s="1"/>
  <c r="M18" i="1"/>
  <c r="J18" i="1"/>
  <c r="G18" i="1"/>
  <c r="E18" i="1"/>
  <c r="N17" i="1"/>
  <c r="O17" i="1" s="1"/>
  <c r="P17" i="1" s="1"/>
  <c r="Q17" i="1" s="1"/>
  <c r="M17" i="1"/>
  <c r="J17" i="1"/>
  <c r="G17" i="1"/>
  <c r="E17" i="1"/>
  <c r="N16" i="1"/>
  <c r="O16" i="1" s="1"/>
  <c r="P16" i="1" s="1"/>
  <c r="Q16" i="1" s="1"/>
  <c r="M16" i="1"/>
  <c r="J16" i="1"/>
  <c r="G16" i="1"/>
  <c r="E16" i="1"/>
  <c r="N15" i="1"/>
  <c r="O15" i="1" s="1"/>
  <c r="P15" i="1" s="1"/>
  <c r="Q15" i="1" s="1"/>
  <c r="M15" i="1"/>
  <c r="J15" i="1"/>
  <c r="G15" i="1"/>
  <c r="E15" i="1"/>
  <c r="N14" i="1"/>
  <c r="O14" i="1" s="1"/>
  <c r="P14" i="1" s="1"/>
  <c r="Q14" i="1" s="1"/>
  <c r="M14" i="1"/>
  <c r="J14" i="1"/>
  <c r="G14" i="1"/>
  <c r="E14" i="1"/>
  <c r="N13" i="1"/>
  <c r="O13" i="1" s="1"/>
  <c r="P13" i="1" s="1"/>
  <c r="Q13" i="1" s="1"/>
  <c r="M13" i="1"/>
  <c r="J13" i="1"/>
  <c r="G13" i="1"/>
  <c r="E13" i="1"/>
  <c r="N12" i="1"/>
  <c r="O12" i="1" s="1"/>
  <c r="P12" i="1" s="1"/>
  <c r="Q12" i="1" s="1"/>
  <c r="M12" i="1"/>
  <c r="J12" i="1"/>
  <c r="G12" i="1"/>
  <c r="Q11" i="1"/>
  <c r="P11" i="1"/>
  <c r="O11" i="1"/>
  <c r="N11" i="1"/>
  <c r="M11" i="1"/>
  <c r="J11" i="1"/>
  <c r="G11" i="1"/>
  <c r="E11" i="1"/>
  <c r="N10" i="1"/>
  <c r="O10" i="1" s="1"/>
  <c r="P10" i="1" s="1"/>
  <c r="Q10" i="1" s="1"/>
  <c r="M10" i="1"/>
  <c r="J10" i="1"/>
  <c r="G10" i="1"/>
  <c r="E10" i="1"/>
  <c r="N9" i="1"/>
  <c r="O9" i="1" s="1"/>
  <c r="P9" i="1" s="1"/>
  <c r="Q9" i="1" s="1"/>
  <c r="M9" i="1"/>
  <c r="J9" i="1"/>
  <c r="G9" i="1"/>
  <c r="E9" i="1"/>
  <c r="N8" i="1"/>
  <c r="O8" i="1" s="1"/>
  <c r="P8" i="1" s="1"/>
  <c r="Q8" i="1" s="1"/>
  <c r="M8" i="1"/>
  <c r="J8" i="1"/>
  <c r="G8" i="1"/>
  <c r="E8" i="1"/>
  <c r="N7" i="1"/>
  <c r="O7" i="1" s="1"/>
  <c r="P7" i="1" s="1"/>
  <c r="Q7" i="1" s="1"/>
  <c r="M7" i="1"/>
  <c r="J7" i="1"/>
  <c r="G7" i="1"/>
  <c r="E7" i="1"/>
  <c r="N6" i="1"/>
  <c r="O6" i="1" s="1"/>
  <c r="P6" i="1" s="1"/>
  <c r="Q6" i="1" s="1"/>
  <c r="M6" i="1"/>
  <c r="J6" i="1"/>
  <c r="G6" i="1"/>
  <c r="E6" i="1"/>
  <c r="N5" i="1"/>
  <c r="O5" i="1" s="1"/>
  <c r="P5" i="1" s="1"/>
  <c r="Q5" i="1" s="1"/>
  <c r="M5" i="1"/>
  <c r="J5" i="1"/>
  <c r="G5" i="1"/>
  <c r="E5" i="1"/>
  <c r="N4" i="1"/>
  <c r="O4" i="1" s="1"/>
  <c r="P4" i="1" s="1"/>
  <c r="Q4" i="1" s="1"/>
  <c r="M4" i="1"/>
  <c r="J4" i="1"/>
  <c r="G4" i="1"/>
  <c r="E4" i="1"/>
  <c r="N3" i="1"/>
  <c r="O3" i="1" s="1"/>
  <c r="P3" i="1" s="1"/>
  <c r="Q3" i="1" s="1"/>
  <c r="M3" i="1"/>
  <c r="J3" i="1"/>
  <c r="G3" i="1"/>
  <c r="E3" i="1"/>
  <c r="N2" i="1"/>
  <c r="O2" i="1" s="1"/>
  <c r="P2" i="1" s="1"/>
  <c r="Q2" i="1" s="1"/>
  <c r="M2" i="1"/>
  <c r="J2" i="1"/>
  <c r="G2" i="1"/>
  <c r="E2" i="1"/>
</calcChain>
</file>

<file path=xl/sharedStrings.xml><?xml version="1.0" encoding="utf-8"?>
<sst xmlns="http://schemas.openxmlformats.org/spreadsheetml/2006/main" count="134" uniqueCount="75">
  <si>
    <t>Datum</t>
  </si>
  <si>
    <t>GROEP B</t>
  </si>
  <si>
    <t>Moyenne</t>
  </si>
  <si>
    <t>te maken caramboles</t>
  </si>
  <si>
    <t>rating getal</t>
  </si>
  <si>
    <t>caramboles 1e partij</t>
  </si>
  <si>
    <t>hoogste serie 1e partij</t>
  </si>
  <si>
    <t>percentage 1e partij</t>
  </si>
  <si>
    <t>caramboles 2e partij</t>
  </si>
  <si>
    <t>hoogste serie 2e partij</t>
  </si>
  <si>
    <t>percentage 2e partij</t>
  </si>
  <si>
    <t>totaal caramboles</t>
  </si>
  <si>
    <t>gespeeld gemiddelde</t>
  </si>
  <si>
    <t>gespeeld percentage</t>
  </si>
  <si>
    <t xml:space="preserve">Punten afgerond </t>
  </si>
  <si>
    <t>uitgenodigd Finale</t>
  </si>
  <si>
    <t>Jan Tepper</t>
  </si>
  <si>
    <t>B</t>
  </si>
  <si>
    <t>JA</t>
  </si>
  <si>
    <t>Eefke Rops</t>
  </si>
  <si>
    <t>Rick Tuin</t>
  </si>
  <si>
    <t>?</t>
  </si>
  <si>
    <t>Brian Reiners</t>
  </si>
  <si>
    <t>Siep Ziesling</t>
  </si>
  <si>
    <t>Wijnold Broekema</t>
  </si>
  <si>
    <t>Ilhan Apaydin</t>
  </si>
  <si>
    <t>Gerrie Drenth</t>
  </si>
  <si>
    <t xml:space="preserve">Hindrik Schuur   </t>
  </si>
  <si>
    <t>Barelt Schuiling</t>
  </si>
  <si>
    <t>J</t>
  </si>
  <si>
    <t>John Paul  Bukking</t>
  </si>
  <si>
    <t>Ton Noot</t>
  </si>
  <si>
    <t xml:space="preserve">Bernard Bos   </t>
  </si>
  <si>
    <t>Bert Roossien</t>
  </si>
  <si>
    <t>Reint Boltendal</t>
  </si>
  <si>
    <t>Pieter van der Poel</t>
  </si>
  <si>
    <t>NEE</t>
  </si>
  <si>
    <t xml:space="preserve">Jan Venema   </t>
  </si>
  <si>
    <t xml:space="preserve">Jan Poot   </t>
  </si>
  <si>
    <t>Jan Prins</t>
  </si>
  <si>
    <t>Anton van  Dijk</t>
  </si>
  <si>
    <t xml:space="preserve">Joop Beugels   </t>
  </si>
  <si>
    <t>Robert Blouw</t>
  </si>
  <si>
    <t>Roelie Dorenbos</t>
  </si>
  <si>
    <t>Derk Jan v.d Laan</t>
  </si>
  <si>
    <t>Edwin Hopman</t>
  </si>
  <si>
    <t>Jan Weerts</t>
  </si>
  <si>
    <t>Willy Strootman</t>
  </si>
  <si>
    <t>Jan Efdee</t>
  </si>
  <si>
    <t>Caren Eling</t>
  </si>
  <si>
    <t>Andre Roossien</t>
  </si>
  <si>
    <t>Ella Hilbolling</t>
  </si>
  <si>
    <t xml:space="preserve">Reint Loer   </t>
  </si>
  <si>
    <t>Fred Maas</t>
  </si>
  <si>
    <t xml:space="preserve">Ronnie Berg   </t>
  </si>
  <si>
    <t>Dennis Lengton</t>
  </si>
  <si>
    <t>Martien Backer</t>
  </si>
  <si>
    <t xml:space="preserve">Ron Eissen   </t>
  </si>
  <si>
    <t xml:space="preserve">Harm Jan Speelman   </t>
  </si>
  <si>
    <t>Eisse Bolt</t>
  </si>
  <si>
    <t>Johan Ackermann</t>
  </si>
  <si>
    <t>Andries van de Veen</t>
  </si>
  <si>
    <t>Shamir Medero</t>
  </si>
  <si>
    <t>Okke Kluiter</t>
  </si>
  <si>
    <t>Jan Sietsma</t>
  </si>
  <si>
    <t>Emiel Timmermans</t>
  </si>
  <si>
    <t>Jan Schikker</t>
  </si>
  <si>
    <t xml:space="preserve">Jan Post   </t>
  </si>
  <si>
    <t>Bert Pakes</t>
  </si>
  <si>
    <t>Henk  Kruit</t>
  </si>
  <si>
    <t xml:space="preserve">Jans Kinds   </t>
  </si>
  <si>
    <t>James Thiel</t>
  </si>
  <si>
    <t>Ronnie Kruit</t>
  </si>
  <si>
    <t xml:space="preserve">Robert Boer   </t>
  </si>
  <si>
    <t>Nieuw te 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</si>
</sst>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3]General"/>
    <numFmt numFmtId="165" formatCode="0.000"/>
    <numFmt numFmtId="166" formatCode="d/mmm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0000"/>
      <name val="Arial"/>
      <family val="2"/>
    </font>
    <font>
      <sz val="2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color theme="1"/>
      <name val="Aptos Narrow"/>
      <family val="2"/>
      <scheme val="minor"/>
    </font>
    <font>
      <sz val="9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rgb="FF99CC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Border="0" applyProtection="0"/>
    <xf numFmtId="0" fontId="10" fillId="0" borderId="0" applyNumberFormat="0" applyBorder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textRotation="90"/>
    </xf>
    <xf numFmtId="0" fontId="2" fillId="3" borderId="2" xfId="0" applyFont="1" applyFill="1" applyBorder="1" applyAlignment="1" applyProtection="1">
      <alignment horizontal="center" textRotation="90"/>
      <protection locked="0"/>
    </xf>
    <xf numFmtId="0" fontId="2" fillId="0" borderId="2" xfId="0" applyFont="1" applyBorder="1" applyAlignment="1" applyProtection="1">
      <alignment horizontal="center" textRotation="90"/>
      <protection locked="0"/>
    </xf>
    <xf numFmtId="0" fontId="2" fillId="0" borderId="2" xfId="0" applyFont="1" applyBorder="1" applyAlignment="1">
      <alignment horizontal="right" textRotation="90"/>
    </xf>
    <xf numFmtId="0" fontId="5" fillId="0" borderId="2" xfId="0" applyFont="1" applyBorder="1" applyAlignment="1">
      <alignment textRotation="90"/>
    </xf>
    <xf numFmtId="0" fontId="6" fillId="0" borderId="1" xfId="0" applyFont="1" applyBorder="1" applyAlignment="1">
      <alignment horizontal="center"/>
    </xf>
    <xf numFmtId="16" fontId="7" fillId="0" borderId="2" xfId="0" applyNumberFormat="1" applyFont="1" applyBorder="1" applyAlignment="1" applyProtection="1">
      <alignment horizontal="left"/>
      <protection locked="0"/>
    </xf>
    <xf numFmtId="0" fontId="8" fillId="2" borderId="2" xfId="0" applyFont="1" applyFill="1" applyBorder="1" applyProtection="1">
      <protection locked="0"/>
    </xf>
    <xf numFmtId="164" fontId="0" fillId="0" borderId="2" xfId="1" applyFont="1" applyBorder="1" applyAlignment="1" applyProtection="1">
      <alignment horizontal="center"/>
    </xf>
    <xf numFmtId="165" fontId="11" fillId="0" borderId="2" xfId="2" applyNumberFormat="1" applyFont="1" applyBorder="1" applyAlignment="1" applyProtection="1">
      <alignment horizontal="center"/>
    </xf>
    <xf numFmtId="1" fontId="11" fillId="0" borderId="2" xfId="0" applyNumberFormat="1" applyFont="1" applyBorder="1" applyAlignment="1" applyProtection="1">
      <alignment horizontal="center"/>
      <protection locked="0"/>
    </xf>
    <xf numFmtId="165" fontId="6" fillId="0" borderId="2" xfId="2" applyNumberFormat="1" applyFont="1" applyBorder="1" applyAlignment="1" applyProtection="1">
      <alignment horizontal="center"/>
    </xf>
    <xf numFmtId="164" fontId="12" fillId="0" borderId="2" xfId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right"/>
    </xf>
    <xf numFmtId="165" fontId="6" fillId="0" borderId="2" xfId="0" applyNumberFormat="1" applyFont="1" applyBorder="1"/>
    <xf numFmtId="1" fontId="6" fillId="0" borderId="2" xfId="0" applyNumberFormat="1" applyFont="1" applyBorder="1"/>
    <xf numFmtId="0" fontId="0" fillId="0" borderId="2" xfId="0" applyBorder="1" applyProtection="1">
      <protection locked="0"/>
    </xf>
    <xf numFmtId="166" fontId="8" fillId="0" borderId="2" xfId="0" applyNumberFormat="1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/>
      <protection locked="0"/>
    </xf>
    <xf numFmtId="16" fontId="8" fillId="0" borderId="2" xfId="0" applyNumberFormat="1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16" fontId="5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/>
    </xf>
    <xf numFmtId="164" fontId="16" fillId="0" borderId="2" xfId="1" applyFont="1" applyBorder="1" applyAlignment="1" applyProtection="1">
      <alignment horizontal="center"/>
    </xf>
    <xf numFmtId="165" fontId="15" fillId="0" borderId="2" xfId="2" applyNumberFormat="1" applyFont="1" applyBorder="1" applyAlignment="1" applyProtection="1">
      <alignment horizontal="center"/>
    </xf>
    <xf numFmtId="1" fontId="15" fillId="0" borderId="2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right"/>
    </xf>
    <xf numFmtId="0" fontId="15" fillId="0" borderId="2" xfId="0" applyFont="1" applyBorder="1" applyAlignment="1">
      <alignment horizontal="center"/>
    </xf>
    <xf numFmtId="165" fontId="15" fillId="0" borderId="2" xfId="0" applyNumberFormat="1" applyFont="1" applyBorder="1" applyAlignment="1">
      <alignment horizontal="right"/>
    </xf>
    <xf numFmtId="165" fontId="15" fillId="0" borderId="2" xfId="0" applyNumberFormat="1" applyFont="1" applyBorder="1"/>
    <xf numFmtId="1" fontId="15" fillId="0" borderId="2" xfId="0" applyNumberFormat="1" applyFont="1" applyBorder="1"/>
    <xf numFmtId="0" fontId="8" fillId="0" borderId="2" xfId="0" applyFont="1" applyBorder="1" applyAlignment="1" applyProtection="1">
      <alignment horizontal="center"/>
      <protection locked="0"/>
    </xf>
    <xf numFmtId="166" fontId="17" fillId="0" borderId="2" xfId="0" applyNumberFormat="1" applyFont="1" applyBorder="1" applyAlignment="1" applyProtection="1">
      <alignment horizontal="left"/>
      <protection locked="0"/>
    </xf>
    <xf numFmtId="16" fontId="14" fillId="0" borderId="2" xfId="0" applyNumberFormat="1" applyFont="1" applyBorder="1" applyAlignment="1" applyProtection="1">
      <alignment horizontal="left"/>
      <protection locked="0"/>
    </xf>
    <xf numFmtId="16" fontId="17" fillId="0" borderId="2" xfId="0" applyNumberFormat="1" applyFont="1" applyBorder="1" applyAlignment="1" applyProtection="1">
      <alignment horizontal="left"/>
      <protection locked="0"/>
    </xf>
    <xf numFmtId="0" fontId="14" fillId="4" borderId="2" xfId="0" applyFont="1" applyFill="1" applyBorder="1"/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Protection="1">
      <protection locked="0"/>
    </xf>
    <xf numFmtId="0" fontId="0" fillId="2" borderId="0" xfId="0" applyFill="1"/>
  </cellXfs>
  <cellStyles count="3">
    <cellStyle name="Excel Built-in Normal" xfId="1" xr:uid="{C561EC77-8493-4470-9093-EA7E89C4702B}"/>
    <cellStyle name="Standaard" xfId="0" builtinId="0"/>
    <cellStyle name="Standaard 2" xfId="2" xr:uid="{8B13F022-5139-483F-9C7C-2627798ECACA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ac38b57e6c564e81/Bureaublad/Veendam/Eindstand%20Driebanden%20voorwedstrijden%20%20Wildervang.xlsm" TargetMode="External"/><Relationship Id="rId1" Type="http://schemas.openxmlformats.org/officeDocument/2006/relationships/externalLinkPath" Target="Eindstand%20Driebanden%20voorwedstrijden%20%20Wilderva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oep A"/>
      <sheetName val="Groep B"/>
      <sheetName val="Hulpblad"/>
    </sheetNames>
    <sheetDataSet>
      <sheetData sheetId="0"/>
      <sheetData sheetId="1"/>
      <sheetData sheetId="2">
        <row r="6">
          <cell r="I6">
            <v>8</v>
          </cell>
          <cell r="J6">
            <v>0.27500000000000002</v>
          </cell>
        </row>
        <row r="7">
          <cell r="I7">
            <v>9</v>
          </cell>
          <cell r="J7">
            <v>0.317</v>
          </cell>
        </row>
        <row r="8">
          <cell r="I8">
            <v>10</v>
          </cell>
          <cell r="J8">
            <v>0.35</v>
          </cell>
        </row>
        <row r="9">
          <cell r="I9">
            <v>11</v>
          </cell>
          <cell r="J9">
            <v>0.38400000000000001</v>
          </cell>
        </row>
        <row r="10">
          <cell r="I10">
            <v>12</v>
          </cell>
          <cell r="J10">
            <v>0.41699999999999998</v>
          </cell>
        </row>
        <row r="11">
          <cell r="I11">
            <v>13</v>
          </cell>
          <cell r="J11">
            <v>0.45</v>
          </cell>
        </row>
        <row r="12">
          <cell r="I12">
            <v>14</v>
          </cell>
          <cell r="J12">
            <v>0.48399999999999999</v>
          </cell>
        </row>
        <row r="13">
          <cell r="I13">
            <v>15</v>
          </cell>
          <cell r="J13">
            <v>0.51700000000000002</v>
          </cell>
        </row>
        <row r="14">
          <cell r="I14">
            <v>16</v>
          </cell>
          <cell r="J14">
            <v>0.55000000000000004</v>
          </cell>
        </row>
        <row r="15">
          <cell r="I15">
            <v>17</v>
          </cell>
          <cell r="J15">
            <v>0.58399999999999996</v>
          </cell>
        </row>
        <row r="16">
          <cell r="I16">
            <v>18</v>
          </cell>
          <cell r="J16">
            <v>0.61699999999999999</v>
          </cell>
        </row>
        <row r="17">
          <cell r="I17">
            <v>19</v>
          </cell>
          <cell r="J17">
            <v>0.65</v>
          </cell>
        </row>
        <row r="18">
          <cell r="I18">
            <v>20</v>
          </cell>
          <cell r="J18">
            <v>0.68400000000000005</v>
          </cell>
        </row>
        <row r="19">
          <cell r="I19">
            <v>21</v>
          </cell>
          <cell r="J19">
            <v>0.71699999999999997</v>
          </cell>
        </row>
        <row r="20">
          <cell r="I20">
            <v>22</v>
          </cell>
          <cell r="J20">
            <v>0.75</v>
          </cell>
        </row>
        <row r="21">
          <cell r="I21">
            <v>23</v>
          </cell>
          <cell r="J21">
            <v>0.78400000000000003</v>
          </cell>
        </row>
        <row r="22">
          <cell r="I22">
            <v>24</v>
          </cell>
          <cell r="J22">
            <v>0.81699999999999995</v>
          </cell>
        </row>
        <row r="23">
          <cell r="I23">
            <v>25</v>
          </cell>
          <cell r="J23">
            <v>0.85</v>
          </cell>
        </row>
        <row r="24">
          <cell r="I24">
            <v>26</v>
          </cell>
          <cell r="J24">
            <v>0.88400000000000001</v>
          </cell>
        </row>
        <row r="25">
          <cell r="I25">
            <v>27</v>
          </cell>
          <cell r="J25">
            <v>0.91700000000000004</v>
          </cell>
        </row>
        <row r="26">
          <cell r="I26">
            <v>28</v>
          </cell>
          <cell r="J26">
            <v>0.95</v>
          </cell>
        </row>
        <row r="27">
          <cell r="I27">
            <v>29</v>
          </cell>
          <cell r="J27">
            <v>0.98399999999999999</v>
          </cell>
        </row>
        <row r="28">
          <cell r="I28">
            <v>30</v>
          </cell>
          <cell r="J28">
            <v>1.0169999999999999</v>
          </cell>
        </row>
        <row r="29">
          <cell r="I29">
            <v>31</v>
          </cell>
          <cell r="J29">
            <v>1.05</v>
          </cell>
        </row>
        <row r="30">
          <cell r="I30">
            <v>32</v>
          </cell>
          <cell r="J30">
            <v>1.0840000000000001</v>
          </cell>
        </row>
        <row r="31">
          <cell r="I31">
            <v>33</v>
          </cell>
          <cell r="J31">
            <v>1.117</v>
          </cell>
        </row>
        <row r="32">
          <cell r="I32">
            <v>34</v>
          </cell>
          <cell r="J32">
            <v>1.1499999999999999</v>
          </cell>
        </row>
        <row r="33">
          <cell r="I33">
            <v>35</v>
          </cell>
          <cell r="J33">
            <v>1.1839999999999999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19B6-2020-498D-A654-EFE76C48443F}">
  <sheetPr>
    <pageSetUpPr fitToPage="1"/>
  </sheetPr>
  <dimension ref="A1:S54"/>
  <sheetViews>
    <sheetView tabSelected="1" topLeftCell="A31" workbookViewId="0">
      <selection sqref="A1:S54"/>
    </sheetView>
  </sheetViews>
  <sheetFormatPr defaultRowHeight="14.4" x14ac:dyDescent="0.3"/>
  <cols>
    <col min="1" max="1" width="3.21875" bestFit="1" customWidth="1"/>
    <col min="2" max="2" width="8.109375" bestFit="1" customWidth="1"/>
    <col min="3" max="3" width="22.5546875" bestFit="1" customWidth="1"/>
    <col min="4" max="4" width="2.109375" bestFit="1" customWidth="1"/>
    <col min="5" max="5" width="4.77734375" bestFit="1" customWidth="1"/>
    <col min="6" max="6" width="3.77734375" bestFit="1" customWidth="1"/>
    <col min="7" max="7" width="6" bestFit="1" customWidth="1"/>
    <col min="8" max="9" width="3.77734375" bestFit="1" customWidth="1"/>
    <col min="10" max="10" width="4.33203125" bestFit="1" customWidth="1"/>
    <col min="11" max="12" width="3.77734375" bestFit="1" customWidth="1"/>
    <col min="13" max="13" width="4.33203125" bestFit="1" customWidth="1"/>
    <col min="14" max="14" width="3.77734375" bestFit="1" customWidth="1"/>
    <col min="15" max="15" width="6" bestFit="1" customWidth="1"/>
    <col min="16" max="16" width="8.21875" bestFit="1" customWidth="1"/>
    <col min="17" max="18" width="4.33203125" bestFit="1" customWidth="1"/>
    <col min="19" max="19" width="3.77734375" bestFit="1" customWidth="1"/>
  </cols>
  <sheetData>
    <row r="1" spans="1:19" ht="133.80000000000001" x14ac:dyDescent="0.45">
      <c r="A1" s="1"/>
      <c r="B1" s="2" t="s">
        <v>0</v>
      </c>
      <c r="C1" s="3" t="s">
        <v>1</v>
      </c>
      <c r="D1" s="4"/>
      <c r="E1" s="5" t="s">
        <v>2</v>
      </c>
      <c r="F1" s="6" t="s">
        <v>3</v>
      </c>
      <c r="G1" s="5" t="s">
        <v>4</v>
      </c>
      <c r="H1" s="7" t="s">
        <v>5</v>
      </c>
      <c r="I1" s="7" t="s">
        <v>6</v>
      </c>
      <c r="J1" s="5" t="s">
        <v>7</v>
      </c>
      <c r="K1" s="7" t="s">
        <v>8</v>
      </c>
      <c r="L1" s="7" t="s">
        <v>9</v>
      </c>
      <c r="M1" s="5" t="s">
        <v>10</v>
      </c>
      <c r="N1" s="5" t="s">
        <v>11</v>
      </c>
      <c r="O1" s="8" t="s">
        <v>12</v>
      </c>
      <c r="P1" s="5" t="s">
        <v>13</v>
      </c>
      <c r="Q1" s="9" t="s">
        <v>14</v>
      </c>
      <c r="R1" s="7" t="s">
        <v>15</v>
      </c>
      <c r="S1" s="7" t="s">
        <v>74</v>
      </c>
    </row>
    <row r="2" spans="1:19" x14ac:dyDescent="0.3">
      <c r="A2" s="10">
        <v>1</v>
      </c>
      <c r="B2" s="11">
        <v>45539</v>
      </c>
      <c r="C2" s="12" t="s">
        <v>16</v>
      </c>
      <c r="D2" s="13" t="s">
        <v>17</v>
      </c>
      <c r="E2" s="14">
        <f>VLOOKUP(F2,[1]Hulpblad!I$6:J75,2,FALSE)</f>
        <v>0.27500000000000002</v>
      </c>
      <c r="F2" s="15">
        <v>8</v>
      </c>
      <c r="G2" s="16">
        <f t="shared" ref="G2:G54" si="0">F2/30</f>
        <v>0.26666666666666666</v>
      </c>
      <c r="H2" s="17">
        <v>15</v>
      </c>
      <c r="I2" s="17">
        <v>3</v>
      </c>
      <c r="J2" s="18">
        <f t="shared" ref="J2:J54" si="1">H2/F2*100</f>
        <v>187.5</v>
      </c>
      <c r="K2" s="17">
        <v>13</v>
      </c>
      <c r="L2" s="17">
        <v>3</v>
      </c>
      <c r="M2" s="19">
        <f t="shared" ref="M2:M54" si="2">K2/F2*100</f>
        <v>162.5</v>
      </c>
      <c r="N2" s="20">
        <f t="shared" ref="N2:N54" si="3">H2+K2</f>
        <v>28</v>
      </c>
      <c r="O2" s="21">
        <f t="shared" ref="O2:O54" si="4">N2/60</f>
        <v>0.46666666666666667</v>
      </c>
      <c r="P2" s="22">
        <f t="shared" ref="P2:P54" si="5">O2/G2*100</f>
        <v>175</v>
      </c>
      <c r="Q2" s="23">
        <f t="shared" ref="Q2:Q54" si="6">ROUNDDOWN(P2,0)</f>
        <v>175</v>
      </c>
      <c r="R2" s="24" t="s">
        <v>18</v>
      </c>
      <c r="S2">
        <v>11</v>
      </c>
    </row>
    <row r="3" spans="1:19" x14ac:dyDescent="0.3">
      <c r="A3" s="10">
        <v>2</v>
      </c>
      <c r="B3" s="25">
        <v>45539</v>
      </c>
      <c r="C3" s="12" t="s">
        <v>19</v>
      </c>
      <c r="D3" s="13" t="s">
        <v>17</v>
      </c>
      <c r="E3" s="14">
        <f>VLOOKUP(F3,[1]Hulpblad!I$6:J84,2,FALSE)</f>
        <v>0.27500000000000002</v>
      </c>
      <c r="F3" s="15">
        <v>8</v>
      </c>
      <c r="G3" s="16">
        <f t="shared" si="0"/>
        <v>0.26666666666666666</v>
      </c>
      <c r="H3" s="26">
        <v>12</v>
      </c>
      <c r="I3" s="27">
        <v>2</v>
      </c>
      <c r="J3" s="18">
        <f t="shared" si="1"/>
        <v>150</v>
      </c>
      <c r="K3" s="26">
        <v>12</v>
      </c>
      <c r="L3" s="26">
        <v>2</v>
      </c>
      <c r="M3" s="19">
        <f t="shared" si="2"/>
        <v>150</v>
      </c>
      <c r="N3" s="20">
        <f t="shared" si="3"/>
        <v>24</v>
      </c>
      <c r="O3" s="21">
        <f t="shared" si="4"/>
        <v>0.4</v>
      </c>
      <c r="P3" s="22">
        <f t="shared" si="5"/>
        <v>150</v>
      </c>
      <c r="Q3" s="23">
        <f t="shared" si="6"/>
        <v>150</v>
      </c>
      <c r="R3" s="24" t="s">
        <v>18</v>
      </c>
      <c r="S3">
        <v>10</v>
      </c>
    </row>
    <row r="4" spans="1:19" x14ac:dyDescent="0.3">
      <c r="A4" s="10">
        <v>3</v>
      </c>
      <c r="B4" s="28">
        <v>45535</v>
      </c>
      <c r="C4" s="12" t="s">
        <v>20</v>
      </c>
      <c r="D4" s="13" t="s">
        <v>17</v>
      </c>
      <c r="E4" s="14">
        <f>VLOOKUP(F4,[1]Hulpblad!I$6:J47,2,FALSE)</f>
        <v>0.35</v>
      </c>
      <c r="F4" s="15">
        <v>10</v>
      </c>
      <c r="G4" s="16">
        <f t="shared" si="0"/>
        <v>0.33333333333333331</v>
      </c>
      <c r="H4" s="26">
        <v>16</v>
      </c>
      <c r="I4" s="27">
        <v>3</v>
      </c>
      <c r="J4" s="18">
        <f t="shared" si="1"/>
        <v>160</v>
      </c>
      <c r="K4" s="26">
        <v>12</v>
      </c>
      <c r="L4" s="26">
        <v>4</v>
      </c>
      <c r="M4" s="19">
        <f t="shared" si="2"/>
        <v>120</v>
      </c>
      <c r="N4" s="20">
        <f t="shared" si="3"/>
        <v>28</v>
      </c>
      <c r="O4" s="21">
        <f t="shared" si="4"/>
        <v>0.46666666666666667</v>
      </c>
      <c r="P4" s="22">
        <f t="shared" si="5"/>
        <v>140</v>
      </c>
      <c r="Q4" s="23">
        <f t="shared" si="6"/>
        <v>140</v>
      </c>
      <c r="R4" s="29" t="s">
        <v>21</v>
      </c>
      <c r="S4">
        <v>12</v>
      </c>
    </row>
    <row r="5" spans="1:19" ht="15.6" x14ac:dyDescent="0.3">
      <c r="A5" s="10">
        <v>4</v>
      </c>
      <c r="B5" s="30">
        <v>45541</v>
      </c>
      <c r="C5" s="12" t="s">
        <v>22</v>
      </c>
      <c r="D5" s="13" t="s">
        <v>17</v>
      </c>
      <c r="E5" s="14">
        <f>VLOOKUP(F5,[1]Hulpblad!I$6:J69,2,FALSE)</f>
        <v>0.38400000000000001</v>
      </c>
      <c r="F5" s="15">
        <v>11</v>
      </c>
      <c r="G5" s="16">
        <f t="shared" si="0"/>
        <v>0.36666666666666664</v>
      </c>
      <c r="H5" s="31">
        <v>8</v>
      </c>
      <c r="I5" s="31">
        <v>1</v>
      </c>
      <c r="J5" s="18">
        <f t="shared" si="1"/>
        <v>72.727272727272734</v>
      </c>
      <c r="K5" s="31">
        <v>21</v>
      </c>
      <c r="L5" s="31">
        <v>6</v>
      </c>
      <c r="M5" s="19">
        <f t="shared" si="2"/>
        <v>190.90909090909091</v>
      </c>
      <c r="N5" s="20">
        <f t="shared" si="3"/>
        <v>29</v>
      </c>
      <c r="O5" s="21">
        <f t="shared" si="4"/>
        <v>0.48333333333333334</v>
      </c>
      <c r="P5" s="22">
        <f t="shared" si="5"/>
        <v>131.81818181818184</v>
      </c>
      <c r="Q5" s="23">
        <f t="shared" si="6"/>
        <v>131</v>
      </c>
      <c r="R5" s="24" t="s">
        <v>18</v>
      </c>
      <c r="S5">
        <v>12</v>
      </c>
    </row>
    <row r="6" spans="1:19" x14ac:dyDescent="0.3">
      <c r="A6" s="10">
        <v>5</v>
      </c>
      <c r="B6" s="28">
        <v>45538</v>
      </c>
      <c r="C6" s="12" t="s">
        <v>23</v>
      </c>
      <c r="D6" s="13" t="s">
        <v>17</v>
      </c>
      <c r="E6" s="14">
        <f>VLOOKUP(F6,[1]Hulpblad!I$6:J57,2,FALSE)</f>
        <v>0.27500000000000002</v>
      </c>
      <c r="F6" s="15">
        <v>8</v>
      </c>
      <c r="G6" s="16">
        <f t="shared" si="0"/>
        <v>0.26666666666666666</v>
      </c>
      <c r="H6" s="26">
        <v>13</v>
      </c>
      <c r="I6" s="27">
        <v>3</v>
      </c>
      <c r="J6" s="18">
        <f t="shared" si="1"/>
        <v>162.5</v>
      </c>
      <c r="K6" s="26">
        <v>8</v>
      </c>
      <c r="L6" s="26">
        <v>2</v>
      </c>
      <c r="M6" s="19">
        <f t="shared" si="2"/>
        <v>100</v>
      </c>
      <c r="N6" s="20">
        <f t="shared" si="3"/>
        <v>21</v>
      </c>
      <c r="O6" s="21">
        <f t="shared" si="4"/>
        <v>0.35</v>
      </c>
      <c r="P6" s="22">
        <f t="shared" si="5"/>
        <v>131.25</v>
      </c>
      <c r="Q6" s="23">
        <f t="shared" si="6"/>
        <v>131</v>
      </c>
      <c r="R6" s="32"/>
      <c r="S6">
        <v>9</v>
      </c>
    </row>
    <row r="7" spans="1:19" x14ac:dyDescent="0.3">
      <c r="A7" s="10">
        <v>6</v>
      </c>
      <c r="B7" s="28">
        <v>45542</v>
      </c>
      <c r="C7" s="12" t="s">
        <v>24</v>
      </c>
      <c r="D7" s="13" t="s">
        <v>17</v>
      </c>
      <c r="E7" s="14">
        <f>VLOOKUP(F7,[1]Hulpblad!I$6:J59,2,FALSE)</f>
        <v>0.27500000000000002</v>
      </c>
      <c r="F7" s="15">
        <v>8</v>
      </c>
      <c r="G7" s="16">
        <f t="shared" si="0"/>
        <v>0.26666666666666666</v>
      </c>
      <c r="H7" s="26">
        <v>14</v>
      </c>
      <c r="I7" s="27">
        <v>2</v>
      </c>
      <c r="J7" s="18">
        <f t="shared" si="1"/>
        <v>175</v>
      </c>
      <c r="K7" s="26">
        <v>7</v>
      </c>
      <c r="L7" s="26">
        <v>2</v>
      </c>
      <c r="M7" s="19">
        <f t="shared" si="2"/>
        <v>87.5</v>
      </c>
      <c r="N7" s="20">
        <f t="shared" si="3"/>
        <v>21</v>
      </c>
      <c r="O7" s="21">
        <f t="shared" si="4"/>
        <v>0.35</v>
      </c>
      <c r="P7" s="22">
        <f t="shared" si="5"/>
        <v>131.25</v>
      </c>
      <c r="Q7" s="23">
        <f t="shared" si="6"/>
        <v>131</v>
      </c>
      <c r="R7" s="24" t="s">
        <v>18</v>
      </c>
      <c r="S7">
        <v>9</v>
      </c>
    </row>
    <row r="8" spans="1:19" x14ac:dyDescent="0.3">
      <c r="A8" s="10">
        <v>7</v>
      </c>
      <c r="B8" s="28">
        <v>45535</v>
      </c>
      <c r="C8" s="33" t="s">
        <v>25</v>
      </c>
      <c r="D8" s="13" t="s">
        <v>17</v>
      </c>
      <c r="E8" s="14">
        <f>VLOOKUP(F8,[1]Hulpblad!I$6:J93,2,FALSE)</f>
        <v>0.27500000000000002</v>
      </c>
      <c r="F8" s="15">
        <v>8</v>
      </c>
      <c r="G8" s="16">
        <f t="shared" si="0"/>
        <v>0.26666666666666666</v>
      </c>
      <c r="H8" s="26">
        <v>12</v>
      </c>
      <c r="I8" s="27">
        <v>2</v>
      </c>
      <c r="J8" s="18">
        <f t="shared" si="1"/>
        <v>150</v>
      </c>
      <c r="K8" s="26">
        <v>8</v>
      </c>
      <c r="L8" s="26">
        <v>1</v>
      </c>
      <c r="M8" s="19">
        <f t="shared" si="2"/>
        <v>100</v>
      </c>
      <c r="N8" s="20">
        <f t="shared" si="3"/>
        <v>20</v>
      </c>
      <c r="O8" s="21">
        <f t="shared" si="4"/>
        <v>0.33333333333333331</v>
      </c>
      <c r="P8" s="22">
        <f t="shared" si="5"/>
        <v>125</v>
      </c>
      <c r="Q8" s="23">
        <f t="shared" si="6"/>
        <v>125</v>
      </c>
      <c r="R8" s="29" t="s">
        <v>21</v>
      </c>
      <c r="S8">
        <v>9</v>
      </c>
    </row>
    <row r="9" spans="1:19" x14ac:dyDescent="0.3">
      <c r="A9" s="10">
        <v>8</v>
      </c>
      <c r="B9" s="25">
        <v>45538</v>
      </c>
      <c r="C9" s="12" t="s">
        <v>26</v>
      </c>
      <c r="D9" s="13" t="s">
        <v>17</v>
      </c>
      <c r="E9" s="14">
        <f>VLOOKUP(F9,[1]Hulpblad!I$6:J154,2,FALSE)</f>
        <v>0.27500000000000002</v>
      </c>
      <c r="F9" s="15">
        <v>8</v>
      </c>
      <c r="G9" s="16">
        <f t="shared" si="0"/>
        <v>0.26666666666666666</v>
      </c>
      <c r="H9" s="26">
        <v>11</v>
      </c>
      <c r="I9" s="27">
        <v>3</v>
      </c>
      <c r="J9" s="18">
        <f t="shared" si="1"/>
        <v>137.5</v>
      </c>
      <c r="K9" s="26">
        <v>9</v>
      </c>
      <c r="L9" s="26">
        <v>3</v>
      </c>
      <c r="M9" s="19">
        <f t="shared" si="2"/>
        <v>112.5</v>
      </c>
      <c r="N9" s="20">
        <f t="shared" si="3"/>
        <v>20</v>
      </c>
      <c r="O9" s="21">
        <f t="shared" si="4"/>
        <v>0.33333333333333331</v>
      </c>
      <c r="P9" s="22">
        <f t="shared" si="5"/>
        <v>125</v>
      </c>
      <c r="Q9" s="23">
        <f t="shared" si="6"/>
        <v>125</v>
      </c>
      <c r="R9" s="24" t="s">
        <v>21</v>
      </c>
      <c r="S9">
        <v>9</v>
      </c>
    </row>
    <row r="10" spans="1:19" x14ac:dyDescent="0.3">
      <c r="A10" s="10">
        <v>9</v>
      </c>
      <c r="B10" s="28">
        <v>45539</v>
      </c>
      <c r="C10" s="34" t="s">
        <v>27</v>
      </c>
      <c r="D10" s="13" t="s">
        <v>17</v>
      </c>
      <c r="E10" s="14">
        <f>VLOOKUP(F10,[1]Hulpblad!I$6:J64,2,FALSE)</f>
        <v>0.27500000000000002</v>
      </c>
      <c r="F10" s="15">
        <v>8</v>
      </c>
      <c r="G10" s="16">
        <f t="shared" si="0"/>
        <v>0.26666666666666666</v>
      </c>
      <c r="H10" s="26">
        <v>14</v>
      </c>
      <c r="I10" s="27">
        <v>2</v>
      </c>
      <c r="J10" s="18">
        <f t="shared" si="1"/>
        <v>175</v>
      </c>
      <c r="K10" s="26">
        <v>6</v>
      </c>
      <c r="L10" s="26">
        <v>2</v>
      </c>
      <c r="M10" s="19">
        <f t="shared" si="2"/>
        <v>75</v>
      </c>
      <c r="N10" s="20">
        <f t="shared" si="3"/>
        <v>20</v>
      </c>
      <c r="O10" s="21">
        <f t="shared" si="4"/>
        <v>0.33333333333333331</v>
      </c>
      <c r="P10" s="22">
        <f t="shared" si="5"/>
        <v>125</v>
      </c>
      <c r="Q10" s="23">
        <f t="shared" si="6"/>
        <v>125</v>
      </c>
      <c r="R10" s="32"/>
      <c r="S10">
        <v>9</v>
      </c>
    </row>
    <row r="11" spans="1:19" x14ac:dyDescent="0.3">
      <c r="A11" s="10">
        <v>10</v>
      </c>
      <c r="B11" s="25">
        <v>45531</v>
      </c>
      <c r="C11" s="12" t="s">
        <v>28</v>
      </c>
      <c r="D11" s="13" t="s">
        <v>17</v>
      </c>
      <c r="E11" s="14">
        <f>VLOOKUP(F11,[1]Hulpblad!I$6:J82,2,FALSE)</f>
        <v>0.35</v>
      </c>
      <c r="F11" s="15">
        <v>10</v>
      </c>
      <c r="G11" s="16">
        <f t="shared" si="0"/>
        <v>0.33333333333333331</v>
      </c>
      <c r="H11" s="26">
        <v>13</v>
      </c>
      <c r="I11" s="27">
        <v>3</v>
      </c>
      <c r="J11" s="18">
        <f t="shared" si="1"/>
        <v>130</v>
      </c>
      <c r="K11" s="26">
        <v>11</v>
      </c>
      <c r="L11" s="26">
        <v>2</v>
      </c>
      <c r="M11" s="19">
        <f t="shared" si="2"/>
        <v>110.00000000000001</v>
      </c>
      <c r="N11" s="20">
        <f t="shared" si="3"/>
        <v>24</v>
      </c>
      <c r="O11" s="21">
        <f t="shared" si="4"/>
        <v>0.4</v>
      </c>
      <c r="P11" s="22">
        <f t="shared" si="5"/>
        <v>120.00000000000001</v>
      </c>
      <c r="Q11" s="23">
        <f t="shared" si="6"/>
        <v>120</v>
      </c>
      <c r="R11" s="29" t="s">
        <v>29</v>
      </c>
      <c r="S11">
        <v>11</v>
      </c>
    </row>
    <row r="12" spans="1:19" x14ac:dyDescent="0.3">
      <c r="A12" s="10">
        <v>11</v>
      </c>
      <c r="B12" s="25">
        <v>45533</v>
      </c>
      <c r="C12" s="12" t="s">
        <v>30</v>
      </c>
      <c r="D12" s="13" t="s">
        <v>17</v>
      </c>
      <c r="E12" s="14">
        <v>0.317</v>
      </c>
      <c r="F12" s="15">
        <v>9</v>
      </c>
      <c r="G12" s="16">
        <f t="shared" si="0"/>
        <v>0.3</v>
      </c>
      <c r="H12" s="26">
        <v>11</v>
      </c>
      <c r="I12" s="27">
        <v>2</v>
      </c>
      <c r="J12" s="18">
        <f t="shared" si="1"/>
        <v>122.22222222222223</v>
      </c>
      <c r="K12" s="26">
        <v>10</v>
      </c>
      <c r="L12" s="26">
        <v>2</v>
      </c>
      <c r="M12" s="19">
        <f t="shared" si="2"/>
        <v>111.11111111111111</v>
      </c>
      <c r="N12" s="20">
        <f t="shared" si="3"/>
        <v>21</v>
      </c>
      <c r="O12" s="21">
        <f t="shared" si="4"/>
        <v>0.35</v>
      </c>
      <c r="P12" s="22">
        <f t="shared" si="5"/>
        <v>116.66666666666667</v>
      </c>
      <c r="Q12" s="23">
        <f t="shared" si="6"/>
        <v>116</v>
      </c>
      <c r="R12" s="29" t="s">
        <v>29</v>
      </c>
    </row>
    <row r="13" spans="1:19" x14ac:dyDescent="0.3">
      <c r="A13" s="35">
        <v>12</v>
      </c>
      <c r="B13" s="25">
        <v>45533</v>
      </c>
      <c r="C13" s="33" t="s">
        <v>31</v>
      </c>
      <c r="D13" s="36" t="s">
        <v>17</v>
      </c>
      <c r="E13" s="14">
        <f>VLOOKUP(F13,[1]Hulpblad!I$6:J45,2,FALSE)</f>
        <v>0.317</v>
      </c>
      <c r="F13" s="15">
        <v>9</v>
      </c>
      <c r="G13" s="37">
        <f t="shared" si="0"/>
        <v>0.3</v>
      </c>
      <c r="H13" s="26">
        <v>7</v>
      </c>
      <c r="I13" s="27">
        <v>3</v>
      </c>
      <c r="J13" s="38">
        <f t="shared" si="1"/>
        <v>77.777777777777786</v>
      </c>
      <c r="K13" s="26">
        <v>14</v>
      </c>
      <c r="L13" s="26">
        <v>3</v>
      </c>
      <c r="M13" s="39">
        <f t="shared" si="2"/>
        <v>155.55555555555557</v>
      </c>
      <c r="N13" s="40">
        <f t="shared" si="3"/>
        <v>21</v>
      </c>
      <c r="O13" s="41">
        <f t="shared" si="4"/>
        <v>0.35</v>
      </c>
      <c r="P13" s="42">
        <f t="shared" si="5"/>
        <v>116.66666666666667</v>
      </c>
      <c r="Q13" s="43">
        <f t="shared" si="6"/>
        <v>116</v>
      </c>
      <c r="R13" s="44" t="s">
        <v>29</v>
      </c>
    </row>
    <row r="14" spans="1:19" ht="15.6" x14ac:dyDescent="0.3">
      <c r="A14" s="10">
        <v>13</v>
      </c>
      <c r="B14" s="45">
        <v>45541</v>
      </c>
      <c r="C14" s="34" t="s">
        <v>32</v>
      </c>
      <c r="D14" s="13" t="s">
        <v>17</v>
      </c>
      <c r="E14" s="14">
        <f>VLOOKUP(F14,[1]Hulpblad!I$6:J50,2,FALSE)</f>
        <v>0.35</v>
      </c>
      <c r="F14" s="15">
        <v>10</v>
      </c>
      <c r="G14" s="16">
        <f t="shared" si="0"/>
        <v>0.33333333333333331</v>
      </c>
      <c r="H14" s="26">
        <v>11</v>
      </c>
      <c r="I14" s="27">
        <v>2</v>
      </c>
      <c r="J14" s="18">
        <f t="shared" si="1"/>
        <v>110.00000000000001</v>
      </c>
      <c r="K14" s="26">
        <v>12</v>
      </c>
      <c r="L14" s="26">
        <v>2</v>
      </c>
      <c r="M14" s="19">
        <f t="shared" si="2"/>
        <v>120</v>
      </c>
      <c r="N14" s="20">
        <f t="shared" si="3"/>
        <v>23</v>
      </c>
      <c r="O14" s="21">
        <f t="shared" si="4"/>
        <v>0.38333333333333336</v>
      </c>
      <c r="P14" s="22">
        <f t="shared" si="5"/>
        <v>115.00000000000001</v>
      </c>
      <c r="Q14" s="23">
        <f t="shared" si="6"/>
        <v>115</v>
      </c>
      <c r="R14" s="32"/>
    </row>
    <row r="15" spans="1:19" ht="15.6" x14ac:dyDescent="0.3">
      <c r="A15" s="10">
        <v>14</v>
      </c>
      <c r="B15" s="45">
        <v>45534</v>
      </c>
      <c r="C15" s="12" t="s">
        <v>33</v>
      </c>
      <c r="D15" s="13" t="s">
        <v>17</v>
      </c>
      <c r="E15" s="14">
        <f>VLOOKUP(F15,[1]Hulpblad!I$6:J127,2,FALSE)</f>
        <v>0.38400000000000001</v>
      </c>
      <c r="F15" s="15">
        <v>11</v>
      </c>
      <c r="G15" s="16">
        <f t="shared" si="0"/>
        <v>0.36666666666666664</v>
      </c>
      <c r="H15" s="26">
        <v>15</v>
      </c>
      <c r="I15" s="27">
        <v>2</v>
      </c>
      <c r="J15" s="18">
        <f t="shared" si="1"/>
        <v>136.36363636363635</v>
      </c>
      <c r="K15" s="26">
        <v>10</v>
      </c>
      <c r="L15" s="26">
        <v>3</v>
      </c>
      <c r="M15" s="19">
        <f t="shared" si="2"/>
        <v>90.909090909090907</v>
      </c>
      <c r="N15" s="20">
        <f t="shared" si="3"/>
        <v>25</v>
      </c>
      <c r="O15" s="21">
        <f t="shared" si="4"/>
        <v>0.41666666666666669</v>
      </c>
      <c r="P15" s="22">
        <f t="shared" si="5"/>
        <v>113.63636363636364</v>
      </c>
      <c r="Q15" s="23">
        <f t="shared" si="6"/>
        <v>113</v>
      </c>
      <c r="R15" s="29"/>
    </row>
    <row r="16" spans="1:19" x14ac:dyDescent="0.3">
      <c r="A16" s="10">
        <v>15</v>
      </c>
      <c r="B16" s="46">
        <v>45535</v>
      </c>
      <c r="C16" s="12" t="s">
        <v>34</v>
      </c>
      <c r="D16" s="13" t="s">
        <v>17</v>
      </c>
      <c r="E16" s="14">
        <f>VLOOKUP(F16,[1]Hulpblad!I$6:J78,2,FALSE)</f>
        <v>0.38400000000000001</v>
      </c>
      <c r="F16" s="15">
        <v>11</v>
      </c>
      <c r="G16" s="16">
        <f t="shared" si="0"/>
        <v>0.36666666666666664</v>
      </c>
      <c r="H16" s="31">
        <v>10</v>
      </c>
      <c r="I16" s="31">
        <v>2</v>
      </c>
      <c r="J16" s="18">
        <f t="shared" si="1"/>
        <v>90.909090909090907</v>
      </c>
      <c r="K16" s="31">
        <v>15</v>
      </c>
      <c r="L16" s="31">
        <v>3</v>
      </c>
      <c r="M16" s="19">
        <f t="shared" si="2"/>
        <v>136.36363636363635</v>
      </c>
      <c r="N16" s="20">
        <f t="shared" si="3"/>
        <v>25</v>
      </c>
      <c r="O16" s="21">
        <f t="shared" si="4"/>
        <v>0.41666666666666669</v>
      </c>
      <c r="P16" s="22">
        <f t="shared" si="5"/>
        <v>113.63636363636364</v>
      </c>
      <c r="Q16" s="23">
        <f t="shared" si="6"/>
        <v>113</v>
      </c>
      <c r="R16" s="29"/>
    </row>
    <row r="17" spans="1:18" x14ac:dyDescent="0.3">
      <c r="A17" s="10">
        <v>16</v>
      </c>
      <c r="B17" s="46">
        <v>45542</v>
      </c>
      <c r="C17" s="12" t="s">
        <v>35</v>
      </c>
      <c r="D17" s="13" t="s">
        <v>17</v>
      </c>
      <c r="E17" s="14">
        <f>VLOOKUP(F17,[1]Hulpblad!I$6:J40,2,FALSE)</f>
        <v>0.38400000000000001</v>
      </c>
      <c r="F17" s="15">
        <v>11</v>
      </c>
      <c r="G17" s="16">
        <f t="shared" si="0"/>
        <v>0.36666666666666664</v>
      </c>
      <c r="H17" s="31">
        <v>15</v>
      </c>
      <c r="I17" s="31">
        <v>3</v>
      </c>
      <c r="J17" s="18">
        <f t="shared" si="1"/>
        <v>136.36363636363635</v>
      </c>
      <c r="K17" s="31">
        <v>9</v>
      </c>
      <c r="L17" s="31">
        <v>2</v>
      </c>
      <c r="M17" s="19">
        <f t="shared" si="2"/>
        <v>81.818181818181827</v>
      </c>
      <c r="N17" s="20">
        <f t="shared" si="3"/>
        <v>24</v>
      </c>
      <c r="O17" s="21">
        <f t="shared" si="4"/>
        <v>0.4</v>
      </c>
      <c r="P17" s="22">
        <f t="shared" si="5"/>
        <v>109.09090909090911</v>
      </c>
      <c r="Q17" s="23">
        <f t="shared" si="6"/>
        <v>109</v>
      </c>
      <c r="R17" s="24" t="s">
        <v>36</v>
      </c>
    </row>
    <row r="18" spans="1:18" x14ac:dyDescent="0.3">
      <c r="A18" s="10">
        <v>17</v>
      </c>
      <c r="B18" s="25">
        <v>45539</v>
      </c>
      <c r="C18" s="34" t="s">
        <v>37</v>
      </c>
      <c r="D18" s="13" t="s">
        <v>17</v>
      </c>
      <c r="E18" s="14">
        <f>VLOOKUP(F18,[1]Hulpblad!I$6:J203,2,FALSE)</f>
        <v>0.38400000000000001</v>
      </c>
      <c r="F18" s="15">
        <v>11</v>
      </c>
      <c r="G18" s="16">
        <f t="shared" si="0"/>
        <v>0.36666666666666664</v>
      </c>
      <c r="H18" s="26">
        <v>8</v>
      </c>
      <c r="I18" s="27">
        <v>2</v>
      </c>
      <c r="J18" s="18">
        <f t="shared" si="1"/>
        <v>72.727272727272734</v>
      </c>
      <c r="K18" s="26">
        <v>15</v>
      </c>
      <c r="L18" s="26">
        <v>3</v>
      </c>
      <c r="M18" s="19">
        <f t="shared" si="2"/>
        <v>136.36363636363635</v>
      </c>
      <c r="N18" s="20">
        <f t="shared" si="3"/>
        <v>23</v>
      </c>
      <c r="O18" s="21">
        <f t="shared" si="4"/>
        <v>0.38333333333333336</v>
      </c>
      <c r="P18" s="22">
        <f t="shared" si="5"/>
        <v>104.54545454545456</v>
      </c>
      <c r="Q18" s="23">
        <f t="shared" si="6"/>
        <v>104</v>
      </c>
      <c r="R18" s="32"/>
    </row>
    <row r="19" spans="1:18" x14ac:dyDescent="0.3">
      <c r="A19" s="10">
        <v>18</v>
      </c>
      <c r="B19" s="46">
        <v>45538</v>
      </c>
      <c r="C19" s="34" t="s">
        <v>38</v>
      </c>
      <c r="D19" s="13" t="s">
        <v>17</v>
      </c>
      <c r="E19" s="14">
        <f>VLOOKUP(F19,[1]Hulpblad!I$6:J49,2,FALSE)</f>
        <v>0.317</v>
      </c>
      <c r="F19" s="15">
        <v>9</v>
      </c>
      <c r="G19" s="16">
        <f t="shared" si="0"/>
        <v>0.3</v>
      </c>
      <c r="H19" s="31">
        <v>12</v>
      </c>
      <c r="I19" s="31">
        <v>2</v>
      </c>
      <c r="J19" s="18">
        <f t="shared" si="1"/>
        <v>133.33333333333331</v>
      </c>
      <c r="K19" s="31">
        <v>6</v>
      </c>
      <c r="L19" s="31">
        <v>1</v>
      </c>
      <c r="M19" s="19">
        <f t="shared" si="2"/>
        <v>66.666666666666657</v>
      </c>
      <c r="N19" s="20">
        <f t="shared" si="3"/>
        <v>18</v>
      </c>
      <c r="O19" s="21">
        <f t="shared" si="4"/>
        <v>0.3</v>
      </c>
      <c r="P19" s="22">
        <f t="shared" si="5"/>
        <v>100</v>
      </c>
      <c r="Q19" s="23">
        <f t="shared" si="6"/>
        <v>100</v>
      </c>
      <c r="R19" s="32"/>
    </row>
    <row r="20" spans="1:18" x14ac:dyDescent="0.3">
      <c r="A20" s="10">
        <v>19</v>
      </c>
      <c r="B20" s="25">
        <v>45539</v>
      </c>
      <c r="C20" s="12" t="s">
        <v>39</v>
      </c>
      <c r="D20" s="13" t="s">
        <v>17</v>
      </c>
      <c r="E20" s="14">
        <f>VLOOKUP(F20,[1]Hulpblad!I$6:J195,2,FALSE)</f>
        <v>0.317</v>
      </c>
      <c r="F20" s="15">
        <v>9</v>
      </c>
      <c r="G20" s="16">
        <f t="shared" si="0"/>
        <v>0.3</v>
      </c>
      <c r="H20" s="26">
        <v>10</v>
      </c>
      <c r="I20" s="27">
        <v>2</v>
      </c>
      <c r="J20" s="18">
        <f t="shared" si="1"/>
        <v>111.11111111111111</v>
      </c>
      <c r="K20" s="26">
        <v>8</v>
      </c>
      <c r="L20" s="26">
        <v>2</v>
      </c>
      <c r="M20" s="19">
        <f t="shared" si="2"/>
        <v>88.888888888888886</v>
      </c>
      <c r="N20" s="20">
        <f t="shared" si="3"/>
        <v>18</v>
      </c>
      <c r="O20" s="21">
        <f t="shared" si="4"/>
        <v>0.3</v>
      </c>
      <c r="P20" s="22">
        <f t="shared" si="5"/>
        <v>100</v>
      </c>
      <c r="Q20" s="23">
        <f t="shared" si="6"/>
        <v>100</v>
      </c>
      <c r="R20" s="32"/>
    </row>
    <row r="21" spans="1:18" ht="15.6" x14ac:dyDescent="0.3">
      <c r="A21" s="10">
        <v>20</v>
      </c>
      <c r="B21" s="47">
        <v>45541</v>
      </c>
      <c r="C21" s="12" t="s">
        <v>40</v>
      </c>
      <c r="D21" s="13" t="s">
        <v>17</v>
      </c>
      <c r="E21" s="14">
        <f>VLOOKUP(F21,[1]Hulpblad!I$6:J104,2,FALSE)</f>
        <v>0.317</v>
      </c>
      <c r="F21" s="15">
        <v>9</v>
      </c>
      <c r="G21" s="16">
        <f t="shared" si="0"/>
        <v>0.3</v>
      </c>
      <c r="H21" s="26">
        <v>11</v>
      </c>
      <c r="I21" s="27">
        <v>2</v>
      </c>
      <c r="J21" s="18">
        <f t="shared" si="1"/>
        <v>122.22222222222223</v>
      </c>
      <c r="K21" s="26">
        <v>7</v>
      </c>
      <c r="L21" s="26">
        <v>4</v>
      </c>
      <c r="M21" s="19">
        <f t="shared" si="2"/>
        <v>77.777777777777786</v>
      </c>
      <c r="N21" s="20">
        <f t="shared" si="3"/>
        <v>18</v>
      </c>
      <c r="O21" s="21">
        <f t="shared" si="4"/>
        <v>0.3</v>
      </c>
      <c r="P21" s="22">
        <f t="shared" si="5"/>
        <v>100</v>
      </c>
      <c r="Q21" s="23">
        <f t="shared" si="6"/>
        <v>100</v>
      </c>
      <c r="R21" s="32"/>
    </row>
    <row r="22" spans="1:18" x14ac:dyDescent="0.3">
      <c r="A22" s="10">
        <v>21</v>
      </c>
      <c r="B22" s="46">
        <v>45542</v>
      </c>
      <c r="C22" s="34" t="s">
        <v>41</v>
      </c>
      <c r="D22" s="13" t="s">
        <v>17</v>
      </c>
      <c r="E22" s="14">
        <f>VLOOKUP(F22,[1]Hulpblad!I$6:J54,2,FALSE)</f>
        <v>0.317</v>
      </c>
      <c r="F22" s="15">
        <v>9</v>
      </c>
      <c r="G22" s="16">
        <f t="shared" si="0"/>
        <v>0.3</v>
      </c>
      <c r="H22" s="31">
        <v>9</v>
      </c>
      <c r="I22" s="31">
        <v>2</v>
      </c>
      <c r="J22" s="18">
        <f t="shared" si="1"/>
        <v>100</v>
      </c>
      <c r="K22" s="31">
        <v>9</v>
      </c>
      <c r="L22" s="31">
        <v>3</v>
      </c>
      <c r="M22" s="19">
        <f t="shared" si="2"/>
        <v>100</v>
      </c>
      <c r="N22" s="20">
        <f t="shared" si="3"/>
        <v>18</v>
      </c>
      <c r="O22" s="21">
        <f t="shared" si="4"/>
        <v>0.3</v>
      </c>
      <c r="P22" s="22">
        <f t="shared" si="5"/>
        <v>100</v>
      </c>
      <c r="Q22" s="23">
        <f t="shared" si="6"/>
        <v>100</v>
      </c>
      <c r="R22" s="32"/>
    </row>
    <row r="23" spans="1:18" x14ac:dyDescent="0.3">
      <c r="A23" s="10">
        <v>22</v>
      </c>
      <c r="B23" s="25">
        <v>45542</v>
      </c>
      <c r="C23" s="12" t="s">
        <v>42</v>
      </c>
      <c r="D23" s="13" t="s">
        <v>17</v>
      </c>
      <c r="E23" s="14">
        <f>VLOOKUP(F23,[1]Hulpblad!I$6:J262,2,FALSE)</f>
        <v>0.27500000000000002</v>
      </c>
      <c r="F23" s="15">
        <v>8</v>
      </c>
      <c r="G23" s="16">
        <f t="shared" si="0"/>
        <v>0.26666666666666666</v>
      </c>
      <c r="H23" s="26">
        <v>7</v>
      </c>
      <c r="I23" s="27">
        <v>2</v>
      </c>
      <c r="J23" s="18">
        <f t="shared" si="1"/>
        <v>87.5</v>
      </c>
      <c r="K23" s="26">
        <v>9</v>
      </c>
      <c r="L23" s="26">
        <v>2</v>
      </c>
      <c r="M23" s="19">
        <f t="shared" si="2"/>
        <v>112.5</v>
      </c>
      <c r="N23" s="20">
        <f t="shared" si="3"/>
        <v>16</v>
      </c>
      <c r="O23" s="21">
        <f t="shared" si="4"/>
        <v>0.26666666666666666</v>
      </c>
      <c r="P23" s="22">
        <f t="shared" si="5"/>
        <v>100</v>
      </c>
      <c r="Q23" s="23">
        <f t="shared" si="6"/>
        <v>100</v>
      </c>
      <c r="R23" s="32"/>
    </row>
    <row r="24" spans="1:18" x14ac:dyDescent="0.3">
      <c r="A24" s="10">
        <v>23</v>
      </c>
      <c r="B24" s="25">
        <v>45538</v>
      </c>
      <c r="C24" s="12" t="s">
        <v>43</v>
      </c>
      <c r="D24" s="13" t="s">
        <v>17</v>
      </c>
      <c r="E24" s="14">
        <f>VLOOKUP(F24,[1]Hulpblad!I$6:J33,2,FALSE)</f>
        <v>0.35</v>
      </c>
      <c r="F24" s="15">
        <v>10</v>
      </c>
      <c r="G24" s="16">
        <f t="shared" si="0"/>
        <v>0.33333333333333331</v>
      </c>
      <c r="H24" s="26">
        <v>11</v>
      </c>
      <c r="I24" s="27">
        <v>3</v>
      </c>
      <c r="J24" s="18">
        <f t="shared" si="1"/>
        <v>110.00000000000001</v>
      </c>
      <c r="K24" s="26">
        <v>8</v>
      </c>
      <c r="L24" s="26">
        <v>1</v>
      </c>
      <c r="M24" s="19">
        <f t="shared" si="2"/>
        <v>80</v>
      </c>
      <c r="N24" s="20">
        <f t="shared" si="3"/>
        <v>19</v>
      </c>
      <c r="O24" s="21">
        <f t="shared" si="4"/>
        <v>0.31666666666666665</v>
      </c>
      <c r="P24" s="22">
        <f t="shared" si="5"/>
        <v>95</v>
      </c>
      <c r="Q24" s="23">
        <f t="shared" si="6"/>
        <v>95</v>
      </c>
      <c r="R24" s="32"/>
    </row>
    <row r="25" spans="1:18" x14ac:dyDescent="0.3">
      <c r="A25" s="10">
        <v>24</v>
      </c>
      <c r="B25" s="25">
        <v>45535</v>
      </c>
      <c r="C25" s="33" t="s">
        <v>44</v>
      </c>
      <c r="D25" s="13" t="s">
        <v>17</v>
      </c>
      <c r="E25" s="14">
        <f>VLOOKUP(F25,[1]Hulpblad!I$6:J90,2,FALSE)</f>
        <v>0.38400000000000001</v>
      </c>
      <c r="F25" s="15">
        <v>11</v>
      </c>
      <c r="G25" s="16">
        <f t="shared" si="0"/>
        <v>0.36666666666666664</v>
      </c>
      <c r="H25" s="26">
        <v>9</v>
      </c>
      <c r="I25" s="27">
        <v>2</v>
      </c>
      <c r="J25" s="18">
        <f t="shared" si="1"/>
        <v>81.818181818181827</v>
      </c>
      <c r="K25" s="26">
        <v>11</v>
      </c>
      <c r="L25" s="26">
        <v>2</v>
      </c>
      <c r="M25" s="19">
        <f t="shared" si="2"/>
        <v>100</v>
      </c>
      <c r="N25" s="20">
        <f t="shared" si="3"/>
        <v>20</v>
      </c>
      <c r="O25" s="21">
        <f t="shared" si="4"/>
        <v>0.33333333333333331</v>
      </c>
      <c r="P25" s="22">
        <f t="shared" si="5"/>
        <v>90.909090909090907</v>
      </c>
      <c r="Q25" s="23">
        <f t="shared" si="6"/>
        <v>90</v>
      </c>
      <c r="R25" s="32"/>
    </row>
    <row r="26" spans="1:18" x14ac:dyDescent="0.3">
      <c r="A26" s="10">
        <v>25</v>
      </c>
      <c r="B26" s="46">
        <v>45535</v>
      </c>
      <c r="C26" s="33" t="s">
        <v>45</v>
      </c>
      <c r="D26" s="13" t="s">
        <v>17</v>
      </c>
      <c r="E26" s="14">
        <f>VLOOKUP(F26,[1]Hulpblad!I$6:J58,2,FALSE)</f>
        <v>0.35</v>
      </c>
      <c r="F26" s="15">
        <v>10</v>
      </c>
      <c r="G26" s="16">
        <f t="shared" si="0"/>
        <v>0.33333333333333331</v>
      </c>
      <c r="H26" s="31">
        <v>7</v>
      </c>
      <c r="I26" s="31">
        <v>2</v>
      </c>
      <c r="J26" s="18">
        <f t="shared" si="1"/>
        <v>70</v>
      </c>
      <c r="K26" s="31">
        <v>11</v>
      </c>
      <c r="L26" s="31">
        <v>2</v>
      </c>
      <c r="M26" s="19">
        <f t="shared" si="2"/>
        <v>110.00000000000001</v>
      </c>
      <c r="N26" s="20">
        <f t="shared" si="3"/>
        <v>18</v>
      </c>
      <c r="O26" s="21">
        <f t="shared" si="4"/>
        <v>0.3</v>
      </c>
      <c r="P26" s="22">
        <f t="shared" si="5"/>
        <v>90</v>
      </c>
      <c r="Q26" s="23">
        <f t="shared" si="6"/>
        <v>90</v>
      </c>
      <c r="R26" s="32"/>
    </row>
    <row r="27" spans="1:18" x14ac:dyDescent="0.3">
      <c r="A27" s="10">
        <v>26</v>
      </c>
      <c r="B27" s="11">
        <v>45539</v>
      </c>
      <c r="C27" s="12" t="s">
        <v>46</v>
      </c>
      <c r="D27" s="13" t="s">
        <v>17</v>
      </c>
      <c r="E27" s="14">
        <f>VLOOKUP(F27,[1]Hulpblad!I$6:J37,2,FALSE)</f>
        <v>0.35</v>
      </c>
      <c r="F27" s="15">
        <v>10</v>
      </c>
      <c r="G27" s="16">
        <f t="shared" si="0"/>
        <v>0.33333333333333331</v>
      </c>
      <c r="H27" s="17">
        <v>10</v>
      </c>
      <c r="I27" s="17">
        <v>2</v>
      </c>
      <c r="J27" s="18">
        <f t="shared" si="1"/>
        <v>100</v>
      </c>
      <c r="K27" s="17">
        <v>8</v>
      </c>
      <c r="L27" s="17">
        <v>2</v>
      </c>
      <c r="M27" s="19">
        <f t="shared" si="2"/>
        <v>80</v>
      </c>
      <c r="N27" s="20">
        <f t="shared" si="3"/>
        <v>18</v>
      </c>
      <c r="O27" s="21">
        <f t="shared" si="4"/>
        <v>0.3</v>
      </c>
      <c r="P27" s="22">
        <f t="shared" si="5"/>
        <v>90</v>
      </c>
      <c r="Q27" s="23">
        <f t="shared" si="6"/>
        <v>90</v>
      </c>
      <c r="R27" s="32"/>
    </row>
    <row r="28" spans="1:18" x14ac:dyDescent="0.3">
      <c r="A28" s="10">
        <v>27</v>
      </c>
      <c r="B28" s="28">
        <v>45542</v>
      </c>
      <c r="C28" s="12" t="s">
        <v>47</v>
      </c>
      <c r="D28" s="13" t="s">
        <v>17</v>
      </c>
      <c r="E28" s="14">
        <f>VLOOKUP(F28,[1]Hulpblad!I$6:J38,2,FALSE)</f>
        <v>0.317</v>
      </c>
      <c r="F28" s="15">
        <v>9</v>
      </c>
      <c r="G28" s="16">
        <f t="shared" si="0"/>
        <v>0.3</v>
      </c>
      <c r="H28" s="31">
        <v>9</v>
      </c>
      <c r="I28" s="31">
        <v>1</v>
      </c>
      <c r="J28" s="18">
        <f t="shared" si="1"/>
        <v>100</v>
      </c>
      <c r="K28" s="31">
        <v>7</v>
      </c>
      <c r="L28" s="31">
        <v>3</v>
      </c>
      <c r="M28" s="19">
        <f t="shared" si="2"/>
        <v>77.777777777777786</v>
      </c>
      <c r="N28" s="20">
        <f t="shared" si="3"/>
        <v>16</v>
      </c>
      <c r="O28" s="21">
        <f t="shared" si="4"/>
        <v>0.26666666666666666</v>
      </c>
      <c r="P28" s="22">
        <f t="shared" si="5"/>
        <v>88.8888888888889</v>
      </c>
      <c r="Q28" s="23">
        <f t="shared" si="6"/>
        <v>88</v>
      </c>
      <c r="R28" s="32"/>
    </row>
    <row r="29" spans="1:18" x14ac:dyDescent="0.3">
      <c r="A29" s="10">
        <v>28</v>
      </c>
      <c r="B29" s="25">
        <v>45533</v>
      </c>
      <c r="C29" s="33" t="s">
        <v>48</v>
      </c>
      <c r="D29" s="13" t="s">
        <v>17</v>
      </c>
      <c r="E29" s="14">
        <f>VLOOKUP(F29,[1]Hulpblad!I$6:J52,2,FALSE)</f>
        <v>0.27500000000000002</v>
      </c>
      <c r="F29" s="15">
        <v>8</v>
      </c>
      <c r="G29" s="16">
        <f t="shared" si="0"/>
        <v>0.26666666666666666</v>
      </c>
      <c r="H29" s="26">
        <v>10</v>
      </c>
      <c r="I29" s="27">
        <v>2</v>
      </c>
      <c r="J29" s="18">
        <f t="shared" si="1"/>
        <v>125</v>
      </c>
      <c r="K29" s="26">
        <v>4</v>
      </c>
      <c r="L29" s="26">
        <v>1</v>
      </c>
      <c r="M29" s="19">
        <f t="shared" si="2"/>
        <v>50</v>
      </c>
      <c r="N29" s="20">
        <f t="shared" si="3"/>
        <v>14</v>
      </c>
      <c r="O29" s="21">
        <f t="shared" si="4"/>
        <v>0.23333333333333334</v>
      </c>
      <c r="P29" s="22">
        <f t="shared" si="5"/>
        <v>87.5</v>
      </c>
      <c r="Q29" s="23">
        <f t="shared" si="6"/>
        <v>87</v>
      </c>
      <c r="R29" s="29"/>
    </row>
    <row r="30" spans="1:18" ht="15.6" x14ac:dyDescent="0.3">
      <c r="A30" s="10">
        <v>29</v>
      </c>
      <c r="B30" s="47">
        <v>45534</v>
      </c>
      <c r="C30" s="12" t="s">
        <v>49</v>
      </c>
      <c r="D30" s="13" t="s">
        <v>17</v>
      </c>
      <c r="E30" s="14">
        <f>VLOOKUP(F30,[1]Hulpblad!I$6:J70,2,FALSE)</f>
        <v>0.27500000000000002</v>
      </c>
      <c r="F30" s="15">
        <v>8</v>
      </c>
      <c r="G30" s="16">
        <f t="shared" si="0"/>
        <v>0.26666666666666666</v>
      </c>
      <c r="H30" s="26">
        <v>8</v>
      </c>
      <c r="I30" s="27">
        <v>3</v>
      </c>
      <c r="J30" s="18">
        <f t="shared" si="1"/>
        <v>100</v>
      </c>
      <c r="K30" s="26">
        <v>6</v>
      </c>
      <c r="L30" s="26">
        <v>2</v>
      </c>
      <c r="M30" s="19">
        <f t="shared" si="2"/>
        <v>75</v>
      </c>
      <c r="N30" s="20">
        <f t="shared" si="3"/>
        <v>14</v>
      </c>
      <c r="O30" s="21">
        <f t="shared" si="4"/>
        <v>0.23333333333333334</v>
      </c>
      <c r="P30" s="22">
        <f t="shared" si="5"/>
        <v>87.5</v>
      </c>
      <c r="Q30" s="23">
        <f t="shared" si="6"/>
        <v>87</v>
      </c>
      <c r="R30" s="32"/>
    </row>
    <row r="31" spans="1:18" ht="15.6" x14ac:dyDescent="0.3">
      <c r="A31" s="10">
        <v>30</v>
      </c>
      <c r="B31" s="30">
        <v>45541</v>
      </c>
      <c r="C31" s="48" t="s">
        <v>50</v>
      </c>
      <c r="D31" s="13" t="s">
        <v>17</v>
      </c>
      <c r="E31" s="14">
        <f>VLOOKUP(F31,[1]Hulpblad!I$6:J83,2,FALSE)</f>
        <v>0.27500000000000002</v>
      </c>
      <c r="F31" s="15">
        <v>8</v>
      </c>
      <c r="G31" s="16">
        <f t="shared" si="0"/>
        <v>0.26666666666666666</v>
      </c>
      <c r="H31" s="31">
        <v>9</v>
      </c>
      <c r="I31" s="31">
        <v>2</v>
      </c>
      <c r="J31" s="18">
        <f t="shared" si="1"/>
        <v>112.5</v>
      </c>
      <c r="K31" s="31">
        <v>5</v>
      </c>
      <c r="L31" s="31">
        <v>2</v>
      </c>
      <c r="M31" s="19">
        <f t="shared" si="2"/>
        <v>62.5</v>
      </c>
      <c r="N31" s="20">
        <f t="shared" si="3"/>
        <v>14</v>
      </c>
      <c r="O31" s="21">
        <f t="shared" si="4"/>
        <v>0.23333333333333334</v>
      </c>
      <c r="P31" s="22">
        <f t="shared" si="5"/>
        <v>87.5</v>
      </c>
      <c r="Q31" s="23">
        <f t="shared" si="6"/>
        <v>87</v>
      </c>
      <c r="R31" s="32"/>
    </row>
    <row r="32" spans="1:18" x14ac:dyDescent="0.3">
      <c r="A32" s="10">
        <v>31</v>
      </c>
      <c r="B32" s="28">
        <v>45542</v>
      </c>
      <c r="C32" s="12" t="s">
        <v>51</v>
      </c>
      <c r="D32" s="13" t="s">
        <v>17</v>
      </c>
      <c r="E32" s="14">
        <f>VLOOKUP(F32,[1]Hulpblad!I$6:J80,2,FALSE)</f>
        <v>0.27500000000000002</v>
      </c>
      <c r="F32" s="15">
        <v>8</v>
      </c>
      <c r="G32" s="16">
        <f t="shared" si="0"/>
        <v>0.26666666666666666</v>
      </c>
      <c r="H32" s="26">
        <v>4</v>
      </c>
      <c r="I32" s="27">
        <v>1</v>
      </c>
      <c r="J32" s="18">
        <f t="shared" si="1"/>
        <v>50</v>
      </c>
      <c r="K32" s="26">
        <v>10</v>
      </c>
      <c r="L32" s="26">
        <v>2</v>
      </c>
      <c r="M32" s="19">
        <f t="shared" si="2"/>
        <v>125</v>
      </c>
      <c r="N32" s="20">
        <f t="shared" si="3"/>
        <v>14</v>
      </c>
      <c r="O32" s="21">
        <f t="shared" si="4"/>
        <v>0.23333333333333334</v>
      </c>
      <c r="P32" s="22">
        <f t="shared" si="5"/>
        <v>87.5</v>
      </c>
      <c r="Q32" s="23">
        <f t="shared" si="6"/>
        <v>87</v>
      </c>
      <c r="R32" s="32"/>
    </row>
    <row r="33" spans="1:19" x14ac:dyDescent="0.3">
      <c r="A33" s="10">
        <v>32</v>
      </c>
      <c r="B33" s="25">
        <v>45539</v>
      </c>
      <c r="C33" s="34" t="s">
        <v>52</v>
      </c>
      <c r="D33" s="13" t="s">
        <v>17</v>
      </c>
      <c r="E33" s="14">
        <f>VLOOKUP(F33,[1]Hulpblad!I$6:J38,2,FALSE)</f>
        <v>0.38400000000000001</v>
      </c>
      <c r="F33" s="15">
        <v>11</v>
      </c>
      <c r="G33" s="16">
        <f t="shared" si="0"/>
        <v>0.36666666666666664</v>
      </c>
      <c r="H33" s="26">
        <v>8</v>
      </c>
      <c r="I33" s="27">
        <v>2</v>
      </c>
      <c r="J33" s="18">
        <f t="shared" si="1"/>
        <v>72.727272727272734</v>
      </c>
      <c r="K33" s="26">
        <v>11</v>
      </c>
      <c r="L33" s="26">
        <v>3</v>
      </c>
      <c r="M33" s="19">
        <f t="shared" si="2"/>
        <v>100</v>
      </c>
      <c r="N33" s="20">
        <f t="shared" si="3"/>
        <v>19</v>
      </c>
      <c r="O33" s="21">
        <f t="shared" si="4"/>
        <v>0.31666666666666665</v>
      </c>
      <c r="P33" s="22">
        <f t="shared" si="5"/>
        <v>86.36363636363636</v>
      </c>
      <c r="Q33" s="23">
        <f t="shared" si="6"/>
        <v>86</v>
      </c>
      <c r="R33" s="32"/>
    </row>
    <row r="34" spans="1:19" x14ac:dyDescent="0.3">
      <c r="A34" s="10">
        <v>33</v>
      </c>
      <c r="B34" s="28">
        <v>45539</v>
      </c>
      <c r="C34" s="49" t="s">
        <v>53</v>
      </c>
      <c r="D34" s="13" t="s">
        <v>17</v>
      </c>
      <c r="E34" s="14">
        <f>VLOOKUP(F34,[1]Hulpblad!I$6:J46,2,FALSE)</f>
        <v>0.35</v>
      </c>
      <c r="F34" s="15">
        <v>10</v>
      </c>
      <c r="G34" s="16">
        <f t="shared" si="0"/>
        <v>0.33333333333333331</v>
      </c>
      <c r="H34" s="26">
        <v>6</v>
      </c>
      <c r="I34" s="27">
        <v>3</v>
      </c>
      <c r="J34" s="18">
        <f t="shared" si="1"/>
        <v>60</v>
      </c>
      <c r="K34" s="26">
        <v>11</v>
      </c>
      <c r="L34" s="26">
        <v>2</v>
      </c>
      <c r="M34" s="19">
        <f t="shared" si="2"/>
        <v>110.00000000000001</v>
      </c>
      <c r="N34" s="20">
        <f t="shared" si="3"/>
        <v>17</v>
      </c>
      <c r="O34" s="21">
        <f t="shared" si="4"/>
        <v>0.28333333333333333</v>
      </c>
      <c r="P34" s="22">
        <f t="shared" si="5"/>
        <v>85</v>
      </c>
      <c r="Q34" s="23">
        <f t="shared" si="6"/>
        <v>85</v>
      </c>
      <c r="R34" s="32"/>
    </row>
    <row r="35" spans="1:19" x14ac:dyDescent="0.3">
      <c r="A35" s="10">
        <v>34</v>
      </c>
      <c r="B35" s="25">
        <v>45542</v>
      </c>
      <c r="C35" s="34" t="s">
        <v>54</v>
      </c>
      <c r="D35" s="13" t="s">
        <v>17</v>
      </c>
      <c r="E35" s="14">
        <f>VLOOKUP(F35,[1]Hulpblad!I$6:J260,2,FALSE)</f>
        <v>0.35</v>
      </c>
      <c r="F35" s="15">
        <v>10</v>
      </c>
      <c r="G35" s="16">
        <f t="shared" si="0"/>
        <v>0.33333333333333331</v>
      </c>
      <c r="H35" s="26">
        <v>7</v>
      </c>
      <c r="I35" s="27">
        <v>2</v>
      </c>
      <c r="J35" s="18">
        <f t="shared" si="1"/>
        <v>70</v>
      </c>
      <c r="K35" s="26">
        <v>10</v>
      </c>
      <c r="L35" s="26">
        <v>2</v>
      </c>
      <c r="M35" s="19">
        <f t="shared" si="2"/>
        <v>100</v>
      </c>
      <c r="N35" s="20">
        <f t="shared" si="3"/>
        <v>17</v>
      </c>
      <c r="O35" s="21">
        <f t="shared" si="4"/>
        <v>0.28333333333333333</v>
      </c>
      <c r="P35" s="22">
        <f t="shared" si="5"/>
        <v>85</v>
      </c>
      <c r="Q35" s="23">
        <f t="shared" si="6"/>
        <v>85</v>
      </c>
      <c r="R35" s="32"/>
    </row>
    <row r="36" spans="1:19" x14ac:dyDescent="0.3">
      <c r="A36" s="10">
        <v>35</v>
      </c>
      <c r="B36" s="25">
        <v>45534</v>
      </c>
      <c r="C36" s="12" t="s">
        <v>55</v>
      </c>
      <c r="D36" s="13" t="s">
        <v>17</v>
      </c>
      <c r="E36" s="14">
        <f>VLOOKUP(F36,[1]Hulpblad!I$6:J135,2,FALSE)</f>
        <v>0.27500000000000002</v>
      </c>
      <c r="F36" s="15">
        <v>8</v>
      </c>
      <c r="G36" s="16">
        <f t="shared" si="0"/>
        <v>0.26666666666666666</v>
      </c>
      <c r="H36" s="26">
        <v>5</v>
      </c>
      <c r="I36" s="27">
        <v>3</v>
      </c>
      <c r="J36" s="18">
        <f t="shared" si="1"/>
        <v>62.5</v>
      </c>
      <c r="K36" s="26">
        <v>8</v>
      </c>
      <c r="L36" s="26">
        <v>3</v>
      </c>
      <c r="M36" s="19">
        <f t="shared" si="2"/>
        <v>100</v>
      </c>
      <c r="N36" s="20">
        <f t="shared" si="3"/>
        <v>13</v>
      </c>
      <c r="O36" s="21">
        <f t="shared" si="4"/>
        <v>0.21666666666666667</v>
      </c>
      <c r="P36" s="22">
        <f t="shared" si="5"/>
        <v>81.25</v>
      </c>
      <c r="Q36" s="23">
        <f t="shared" si="6"/>
        <v>81</v>
      </c>
      <c r="R36" s="32"/>
    </row>
    <row r="37" spans="1:19" x14ac:dyDescent="0.3">
      <c r="A37" s="10">
        <v>36</v>
      </c>
      <c r="B37" s="28">
        <v>45542</v>
      </c>
      <c r="C37" s="12" t="s">
        <v>56</v>
      </c>
      <c r="D37" s="13" t="s">
        <v>17</v>
      </c>
      <c r="E37" s="14">
        <f>VLOOKUP(F37,[1]Hulpblad!I$6:J66,2,FALSE)</f>
        <v>0.317</v>
      </c>
      <c r="F37" s="15">
        <v>9</v>
      </c>
      <c r="G37" s="16">
        <f t="shared" si="0"/>
        <v>0.3</v>
      </c>
      <c r="H37" s="26">
        <v>9</v>
      </c>
      <c r="I37" s="27">
        <v>2</v>
      </c>
      <c r="J37" s="18">
        <f t="shared" si="1"/>
        <v>100</v>
      </c>
      <c r="K37" s="26">
        <v>5</v>
      </c>
      <c r="L37" s="26">
        <v>1</v>
      </c>
      <c r="M37" s="19">
        <f t="shared" si="2"/>
        <v>55.555555555555557</v>
      </c>
      <c r="N37" s="20">
        <f t="shared" si="3"/>
        <v>14</v>
      </c>
      <c r="O37" s="21">
        <f t="shared" si="4"/>
        <v>0.23333333333333334</v>
      </c>
      <c r="P37" s="22">
        <f t="shared" si="5"/>
        <v>77.777777777777786</v>
      </c>
      <c r="Q37" s="23">
        <f t="shared" si="6"/>
        <v>77</v>
      </c>
      <c r="R37" s="32"/>
      <c r="S37">
        <v>8</v>
      </c>
    </row>
    <row r="38" spans="1:19" x14ac:dyDescent="0.3">
      <c r="A38" s="10">
        <v>37</v>
      </c>
      <c r="B38" s="25">
        <v>45533</v>
      </c>
      <c r="C38" s="12" t="s">
        <v>57</v>
      </c>
      <c r="D38" s="13" t="s">
        <v>17</v>
      </c>
      <c r="E38" s="14">
        <f>VLOOKUP(F38,[1]Hulpblad!I$6:J34,2,FALSE)</f>
        <v>0.35</v>
      </c>
      <c r="F38" s="15">
        <v>10</v>
      </c>
      <c r="G38" s="16">
        <f t="shared" si="0"/>
        <v>0.33333333333333331</v>
      </c>
      <c r="H38" s="26">
        <v>4</v>
      </c>
      <c r="I38" s="27">
        <v>2</v>
      </c>
      <c r="J38" s="18">
        <f t="shared" si="1"/>
        <v>40</v>
      </c>
      <c r="K38" s="26">
        <v>11</v>
      </c>
      <c r="L38" s="26">
        <v>2</v>
      </c>
      <c r="M38" s="19">
        <f t="shared" si="2"/>
        <v>110.00000000000001</v>
      </c>
      <c r="N38" s="20">
        <f t="shared" si="3"/>
        <v>15</v>
      </c>
      <c r="O38" s="21">
        <f t="shared" si="4"/>
        <v>0.25</v>
      </c>
      <c r="P38" s="22">
        <f t="shared" si="5"/>
        <v>75</v>
      </c>
      <c r="Q38" s="23">
        <f t="shared" si="6"/>
        <v>75</v>
      </c>
      <c r="R38" s="29"/>
      <c r="S38">
        <v>9</v>
      </c>
    </row>
    <row r="39" spans="1:19" x14ac:dyDescent="0.3">
      <c r="A39" s="10">
        <v>38</v>
      </c>
      <c r="B39" s="25">
        <v>45535</v>
      </c>
      <c r="C39" s="34" t="s">
        <v>58</v>
      </c>
      <c r="D39" s="13" t="s">
        <v>17</v>
      </c>
      <c r="E39" s="14">
        <f>VLOOKUP(F39,[1]Hulpblad!I$6:J51,2,FALSE)</f>
        <v>0.27500000000000002</v>
      </c>
      <c r="F39" s="15">
        <v>8</v>
      </c>
      <c r="G39" s="16">
        <f t="shared" si="0"/>
        <v>0.26666666666666666</v>
      </c>
      <c r="H39" s="26">
        <v>7</v>
      </c>
      <c r="I39" s="27">
        <v>1</v>
      </c>
      <c r="J39" s="18">
        <f t="shared" si="1"/>
        <v>87.5</v>
      </c>
      <c r="K39" s="26">
        <v>5</v>
      </c>
      <c r="L39" s="26">
        <v>1</v>
      </c>
      <c r="M39" s="19">
        <f t="shared" si="2"/>
        <v>62.5</v>
      </c>
      <c r="N39" s="20">
        <f t="shared" si="3"/>
        <v>12</v>
      </c>
      <c r="O39" s="21">
        <f t="shared" si="4"/>
        <v>0.2</v>
      </c>
      <c r="P39" s="22">
        <f t="shared" si="5"/>
        <v>75</v>
      </c>
      <c r="Q39" s="23">
        <f t="shared" si="6"/>
        <v>75</v>
      </c>
      <c r="R39" s="32"/>
      <c r="S39">
        <v>8</v>
      </c>
    </row>
    <row r="40" spans="1:19" x14ac:dyDescent="0.3">
      <c r="A40" s="10">
        <v>39</v>
      </c>
      <c r="B40" s="25">
        <v>45535</v>
      </c>
      <c r="C40" s="12" t="s">
        <v>59</v>
      </c>
      <c r="D40" s="13" t="s">
        <v>17</v>
      </c>
      <c r="E40" s="14">
        <f>VLOOKUP(F40,[1]Hulpblad!I$6:J35,2,FALSE)</f>
        <v>0.317</v>
      </c>
      <c r="F40" s="15">
        <v>9</v>
      </c>
      <c r="G40" s="16">
        <f t="shared" si="0"/>
        <v>0.3</v>
      </c>
      <c r="H40" s="26">
        <v>7</v>
      </c>
      <c r="I40" s="27">
        <v>2</v>
      </c>
      <c r="J40" s="18">
        <f t="shared" si="1"/>
        <v>77.777777777777786</v>
      </c>
      <c r="K40" s="26">
        <v>6</v>
      </c>
      <c r="L40" s="26">
        <v>2</v>
      </c>
      <c r="M40" s="19">
        <f t="shared" si="2"/>
        <v>66.666666666666657</v>
      </c>
      <c r="N40" s="20">
        <f t="shared" si="3"/>
        <v>13</v>
      </c>
      <c r="O40" s="21">
        <f t="shared" si="4"/>
        <v>0.21666666666666667</v>
      </c>
      <c r="P40" s="22">
        <f t="shared" si="5"/>
        <v>72.222222222222229</v>
      </c>
      <c r="Q40" s="23">
        <f t="shared" si="6"/>
        <v>72</v>
      </c>
      <c r="R40" s="32"/>
      <c r="S40">
        <v>8</v>
      </c>
    </row>
    <row r="41" spans="1:19" x14ac:dyDescent="0.3">
      <c r="A41" s="10">
        <v>40</v>
      </c>
      <c r="B41" s="25">
        <v>45531</v>
      </c>
      <c r="C41" s="50" t="s">
        <v>60</v>
      </c>
      <c r="D41" s="13" t="s">
        <v>17</v>
      </c>
      <c r="E41" s="14">
        <f>VLOOKUP(F41,[1]Hulpblad!I$6:J62,2,FALSE)</f>
        <v>0.41699999999999998</v>
      </c>
      <c r="F41" s="15">
        <v>12</v>
      </c>
      <c r="G41" s="16">
        <f t="shared" si="0"/>
        <v>0.4</v>
      </c>
      <c r="H41" s="26">
        <v>9</v>
      </c>
      <c r="I41" s="27">
        <v>3</v>
      </c>
      <c r="J41" s="18">
        <f t="shared" si="1"/>
        <v>75</v>
      </c>
      <c r="K41" s="26">
        <v>8</v>
      </c>
      <c r="L41" s="26">
        <v>1</v>
      </c>
      <c r="M41" s="19">
        <f t="shared" si="2"/>
        <v>66.666666666666657</v>
      </c>
      <c r="N41" s="20">
        <f t="shared" si="3"/>
        <v>17</v>
      </c>
      <c r="O41" s="21">
        <f t="shared" si="4"/>
        <v>0.28333333333333333</v>
      </c>
      <c r="P41" s="22">
        <f t="shared" si="5"/>
        <v>70.833333333333329</v>
      </c>
      <c r="Q41" s="23">
        <f t="shared" si="6"/>
        <v>70</v>
      </c>
      <c r="R41" s="29"/>
      <c r="S41">
        <v>11</v>
      </c>
    </row>
    <row r="42" spans="1:19" x14ac:dyDescent="0.3">
      <c r="A42" s="10">
        <v>41</v>
      </c>
      <c r="B42" s="46">
        <v>45533</v>
      </c>
      <c r="C42" s="12" t="s">
        <v>61</v>
      </c>
      <c r="D42" s="13" t="s">
        <v>17</v>
      </c>
      <c r="E42" s="14">
        <f>VLOOKUP(F42,[1]Hulpblad!I$6:J48,2,FALSE)</f>
        <v>0.41699999999999998</v>
      </c>
      <c r="F42" s="15">
        <v>12</v>
      </c>
      <c r="G42" s="16">
        <f t="shared" si="0"/>
        <v>0.4</v>
      </c>
      <c r="H42" s="31">
        <v>6</v>
      </c>
      <c r="I42" s="31">
        <v>1</v>
      </c>
      <c r="J42" s="18">
        <f t="shared" si="1"/>
        <v>50</v>
      </c>
      <c r="K42" s="31">
        <v>11</v>
      </c>
      <c r="L42" s="31">
        <v>3</v>
      </c>
      <c r="M42" s="19">
        <f t="shared" si="2"/>
        <v>91.666666666666657</v>
      </c>
      <c r="N42" s="20">
        <f t="shared" si="3"/>
        <v>17</v>
      </c>
      <c r="O42" s="21">
        <f t="shared" si="4"/>
        <v>0.28333333333333333</v>
      </c>
      <c r="P42" s="22">
        <f t="shared" si="5"/>
        <v>70.833333333333329</v>
      </c>
      <c r="Q42" s="23">
        <f t="shared" si="6"/>
        <v>70</v>
      </c>
      <c r="R42" s="29"/>
      <c r="S42">
        <v>11</v>
      </c>
    </row>
    <row r="43" spans="1:19" x14ac:dyDescent="0.3">
      <c r="A43" s="10">
        <v>42</v>
      </c>
      <c r="B43" s="25">
        <v>45539</v>
      </c>
      <c r="C43" s="33" t="s">
        <v>62</v>
      </c>
      <c r="D43" s="13" t="s">
        <v>17</v>
      </c>
      <c r="E43" s="14">
        <f>VLOOKUP(F43,[1]Hulpblad!I$6:J100,2,FALSE)</f>
        <v>0.27500000000000002</v>
      </c>
      <c r="F43" s="15">
        <v>8</v>
      </c>
      <c r="G43" s="16">
        <f t="shared" si="0"/>
        <v>0.26666666666666666</v>
      </c>
      <c r="H43" s="26">
        <v>6</v>
      </c>
      <c r="I43" s="27">
        <v>1</v>
      </c>
      <c r="J43" s="18">
        <f t="shared" si="1"/>
        <v>75</v>
      </c>
      <c r="K43" s="26">
        <v>5</v>
      </c>
      <c r="L43" s="26">
        <v>2</v>
      </c>
      <c r="M43" s="19">
        <f t="shared" si="2"/>
        <v>62.5</v>
      </c>
      <c r="N43" s="20">
        <f t="shared" si="3"/>
        <v>11</v>
      </c>
      <c r="O43" s="21">
        <f t="shared" si="4"/>
        <v>0.18333333333333332</v>
      </c>
      <c r="P43" s="22">
        <f t="shared" si="5"/>
        <v>68.75</v>
      </c>
      <c r="Q43" s="23">
        <f t="shared" si="6"/>
        <v>68</v>
      </c>
      <c r="R43" s="32"/>
      <c r="S43">
        <v>8</v>
      </c>
    </row>
    <row r="44" spans="1:19" x14ac:dyDescent="0.3">
      <c r="A44" s="10">
        <v>43</v>
      </c>
      <c r="B44" s="25">
        <v>45539</v>
      </c>
      <c r="C44" s="12" t="s">
        <v>63</v>
      </c>
      <c r="D44" s="13" t="s">
        <v>17</v>
      </c>
      <c r="E44" s="14">
        <f>VLOOKUP(F44,[1]Hulpblad!I$6:J97,2,FALSE)</f>
        <v>0.317</v>
      </c>
      <c r="F44" s="15">
        <v>9</v>
      </c>
      <c r="G44" s="16">
        <f t="shared" si="0"/>
        <v>0.3</v>
      </c>
      <c r="H44" s="26">
        <v>7</v>
      </c>
      <c r="I44" s="27">
        <v>2</v>
      </c>
      <c r="J44" s="18">
        <f t="shared" si="1"/>
        <v>77.777777777777786</v>
      </c>
      <c r="K44" s="26">
        <v>5</v>
      </c>
      <c r="L44" s="26">
        <v>2</v>
      </c>
      <c r="M44" s="19">
        <f t="shared" si="2"/>
        <v>55.555555555555557</v>
      </c>
      <c r="N44" s="20">
        <f t="shared" si="3"/>
        <v>12</v>
      </c>
      <c r="O44" s="21">
        <f t="shared" si="4"/>
        <v>0.2</v>
      </c>
      <c r="P44" s="22">
        <f t="shared" si="5"/>
        <v>66.666666666666671</v>
      </c>
      <c r="Q44" s="23">
        <f t="shared" si="6"/>
        <v>66</v>
      </c>
      <c r="R44" s="32"/>
      <c r="S44">
        <v>8</v>
      </c>
    </row>
    <row r="45" spans="1:19" x14ac:dyDescent="0.3">
      <c r="A45" s="10">
        <v>44</v>
      </c>
      <c r="B45" s="46">
        <v>45541</v>
      </c>
      <c r="C45" s="12" t="s">
        <v>64</v>
      </c>
      <c r="D45" s="13" t="s">
        <v>17</v>
      </c>
      <c r="E45" s="14">
        <f>VLOOKUP(F45,[1]Hulpblad!I$6:J39,2,FALSE)</f>
        <v>0.41699999999999998</v>
      </c>
      <c r="F45" s="15">
        <v>12</v>
      </c>
      <c r="G45" s="16">
        <f t="shared" si="0"/>
        <v>0.4</v>
      </c>
      <c r="H45" s="31">
        <v>8</v>
      </c>
      <c r="I45" s="31">
        <v>2</v>
      </c>
      <c r="J45" s="18">
        <f t="shared" si="1"/>
        <v>66.666666666666657</v>
      </c>
      <c r="K45" s="31">
        <v>8</v>
      </c>
      <c r="L45" s="31">
        <v>2</v>
      </c>
      <c r="M45" s="19">
        <f t="shared" si="2"/>
        <v>66.666666666666657</v>
      </c>
      <c r="N45" s="20">
        <f t="shared" si="3"/>
        <v>16</v>
      </c>
      <c r="O45" s="21">
        <f t="shared" si="4"/>
        <v>0.26666666666666666</v>
      </c>
      <c r="P45" s="22">
        <f t="shared" si="5"/>
        <v>66.666666666666657</v>
      </c>
      <c r="Q45" s="23">
        <f t="shared" si="6"/>
        <v>66</v>
      </c>
      <c r="R45" s="32"/>
      <c r="S45">
        <v>11</v>
      </c>
    </row>
    <row r="46" spans="1:19" x14ac:dyDescent="0.3">
      <c r="A46" s="10">
        <v>45</v>
      </c>
      <c r="B46" s="25">
        <v>45533</v>
      </c>
      <c r="C46" s="12" t="s">
        <v>65</v>
      </c>
      <c r="D46" s="13" t="s">
        <v>17</v>
      </c>
      <c r="E46" s="14">
        <f>VLOOKUP(F46,[1]Hulpblad!I$6:J143,2,FALSE)</f>
        <v>0.35</v>
      </c>
      <c r="F46" s="15">
        <v>10</v>
      </c>
      <c r="G46" s="16">
        <f t="shared" si="0"/>
        <v>0.33333333333333331</v>
      </c>
      <c r="H46" s="26">
        <v>5</v>
      </c>
      <c r="I46" s="27">
        <v>1</v>
      </c>
      <c r="J46" s="18">
        <f t="shared" si="1"/>
        <v>50</v>
      </c>
      <c r="K46" s="26">
        <v>8</v>
      </c>
      <c r="L46" s="26">
        <v>2</v>
      </c>
      <c r="M46" s="19">
        <f t="shared" si="2"/>
        <v>80</v>
      </c>
      <c r="N46" s="20">
        <f t="shared" si="3"/>
        <v>13</v>
      </c>
      <c r="O46" s="21">
        <f t="shared" si="4"/>
        <v>0.21666666666666667</v>
      </c>
      <c r="P46" s="22">
        <f t="shared" si="5"/>
        <v>65</v>
      </c>
      <c r="Q46" s="23">
        <f t="shared" si="6"/>
        <v>65</v>
      </c>
      <c r="R46" s="29"/>
      <c r="S46">
        <v>9</v>
      </c>
    </row>
    <row r="47" spans="1:19" x14ac:dyDescent="0.3">
      <c r="A47" s="10">
        <v>46</v>
      </c>
      <c r="B47" s="28">
        <v>45531</v>
      </c>
      <c r="C47" s="12" t="s">
        <v>66</v>
      </c>
      <c r="D47" s="13" t="s">
        <v>17</v>
      </c>
      <c r="E47" s="14">
        <f>VLOOKUP(F47,[1]Hulpblad!I$6:J53,2,FALSE)</f>
        <v>0.27500000000000002</v>
      </c>
      <c r="F47" s="15">
        <v>8</v>
      </c>
      <c r="G47" s="16">
        <f t="shared" si="0"/>
        <v>0.26666666666666666</v>
      </c>
      <c r="H47" s="26">
        <v>2</v>
      </c>
      <c r="I47" s="27">
        <v>1</v>
      </c>
      <c r="J47" s="18">
        <f t="shared" si="1"/>
        <v>25</v>
      </c>
      <c r="K47" s="26">
        <v>8</v>
      </c>
      <c r="L47" s="26">
        <v>2</v>
      </c>
      <c r="M47" s="19">
        <f t="shared" si="2"/>
        <v>100</v>
      </c>
      <c r="N47" s="20">
        <f t="shared" si="3"/>
        <v>10</v>
      </c>
      <c r="O47" s="21">
        <f t="shared" si="4"/>
        <v>0.16666666666666666</v>
      </c>
      <c r="P47" s="22">
        <f t="shared" si="5"/>
        <v>62.5</v>
      </c>
      <c r="Q47" s="23">
        <f t="shared" si="6"/>
        <v>62</v>
      </c>
      <c r="R47" s="29"/>
      <c r="S47">
        <v>9</v>
      </c>
    </row>
    <row r="48" spans="1:19" x14ac:dyDescent="0.3">
      <c r="A48" s="10">
        <v>47</v>
      </c>
      <c r="B48" s="25">
        <v>45533</v>
      </c>
      <c r="C48" s="34" t="s">
        <v>67</v>
      </c>
      <c r="D48" s="13" t="s">
        <v>17</v>
      </c>
      <c r="E48" s="14">
        <f>VLOOKUP(F48,[1]Hulpblad!I$6:J68,2,FALSE)</f>
        <v>0.27500000000000002</v>
      </c>
      <c r="F48" s="15">
        <v>8</v>
      </c>
      <c r="G48" s="16">
        <f t="shared" si="0"/>
        <v>0.26666666666666666</v>
      </c>
      <c r="H48" s="26">
        <v>3</v>
      </c>
      <c r="I48" s="27">
        <v>1</v>
      </c>
      <c r="J48" s="18">
        <f t="shared" si="1"/>
        <v>37.5</v>
      </c>
      <c r="K48" s="26">
        <v>7</v>
      </c>
      <c r="L48" s="26">
        <v>2</v>
      </c>
      <c r="M48" s="19">
        <f t="shared" si="2"/>
        <v>87.5</v>
      </c>
      <c r="N48" s="20">
        <f t="shared" si="3"/>
        <v>10</v>
      </c>
      <c r="O48" s="21">
        <f t="shared" si="4"/>
        <v>0.16666666666666666</v>
      </c>
      <c r="P48" s="22">
        <f t="shared" si="5"/>
        <v>62.5</v>
      </c>
      <c r="Q48" s="23">
        <f t="shared" si="6"/>
        <v>62</v>
      </c>
      <c r="R48" s="29"/>
      <c r="S48">
        <v>8</v>
      </c>
    </row>
    <row r="49" spans="1:19" ht="15.6" x14ac:dyDescent="0.3">
      <c r="A49" s="10">
        <v>48</v>
      </c>
      <c r="B49" s="45">
        <v>45542</v>
      </c>
      <c r="C49" s="12" t="s">
        <v>68</v>
      </c>
      <c r="D49" s="13" t="s">
        <v>17</v>
      </c>
      <c r="E49" s="14">
        <f>VLOOKUP(F49,[1]Hulpblad!I$6:J61,2,FALSE)</f>
        <v>0.35</v>
      </c>
      <c r="F49" s="15">
        <v>10</v>
      </c>
      <c r="G49" s="16">
        <f t="shared" si="0"/>
        <v>0.33333333333333331</v>
      </c>
      <c r="H49" s="26">
        <v>4</v>
      </c>
      <c r="I49" s="27">
        <v>1</v>
      </c>
      <c r="J49" s="18">
        <f t="shared" si="1"/>
        <v>40</v>
      </c>
      <c r="K49" s="26">
        <v>8</v>
      </c>
      <c r="L49" s="26">
        <v>2</v>
      </c>
      <c r="M49" s="19">
        <f t="shared" si="2"/>
        <v>80</v>
      </c>
      <c r="N49" s="20">
        <f t="shared" si="3"/>
        <v>12</v>
      </c>
      <c r="O49" s="21">
        <f t="shared" si="4"/>
        <v>0.2</v>
      </c>
      <c r="P49" s="22">
        <f t="shared" si="5"/>
        <v>60.000000000000007</v>
      </c>
      <c r="Q49" s="23">
        <f t="shared" si="6"/>
        <v>60</v>
      </c>
      <c r="R49" s="32"/>
      <c r="S49">
        <v>8</v>
      </c>
    </row>
    <row r="50" spans="1:19" x14ac:dyDescent="0.3">
      <c r="A50" s="10">
        <v>49</v>
      </c>
      <c r="B50" s="28">
        <v>45538</v>
      </c>
      <c r="C50" s="12" t="s">
        <v>69</v>
      </c>
      <c r="D50" s="13" t="s">
        <v>17</v>
      </c>
      <c r="E50" s="14">
        <f>VLOOKUP(F50,[1]Hulpblad!I$6:J170,2,FALSE)</f>
        <v>0.27500000000000002</v>
      </c>
      <c r="F50" s="15">
        <v>8</v>
      </c>
      <c r="G50" s="16">
        <f t="shared" si="0"/>
        <v>0.26666666666666666</v>
      </c>
      <c r="H50" s="26">
        <v>8</v>
      </c>
      <c r="I50" s="27">
        <v>3</v>
      </c>
      <c r="J50" s="18">
        <f t="shared" si="1"/>
        <v>100</v>
      </c>
      <c r="K50" s="26">
        <v>1</v>
      </c>
      <c r="L50" s="26">
        <v>1</v>
      </c>
      <c r="M50" s="19">
        <f t="shared" si="2"/>
        <v>12.5</v>
      </c>
      <c r="N50" s="20">
        <f t="shared" si="3"/>
        <v>9</v>
      </c>
      <c r="O50" s="21">
        <f t="shared" si="4"/>
        <v>0.15</v>
      </c>
      <c r="P50" s="22">
        <f t="shared" si="5"/>
        <v>56.25</v>
      </c>
      <c r="Q50" s="23">
        <f t="shared" si="6"/>
        <v>56</v>
      </c>
      <c r="R50" s="32"/>
      <c r="S50" s="51">
        <v>8</v>
      </c>
    </row>
    <row r="51" spans="1:19" x14ac:dyDescent="0.3">
      <c r="A51" s="10">
        <v>50</v>
      </c>
      <c r="B51" s="46">
        <v>45531</v>
      </c>
      <c r="C51" s="12" t="s">
        <v>70</v>
      </c>
      <c r="D51" s="13" t="s">
        <v>17</v>
      </c>
      <c r="E51" s="14">
        <f>VLOOKUP(F51,[1]Hulpblad!I$6:J44,2,FALSE)</f>
        <v>0.35</v>
      </c>
      <c r="F51" s="15">
        <v>10</v>
      </c>
      <c r="G51" s="16">
        <f t="shared" si="0"/>
        <v>0.33333333333333331</v>
      </c>
      <c r="H51" s="31">
        <v>6</v>
      </c>
      <c r="I51" s="31">
        <v>1</v>
      </c>
      <c r="J51" s="18">
        <f t="shared" si="1"/>
        <v>60</v>
      </c>
      <c r="K51" s="31">
        <v>5</v>
      </c>
      <c r="L51" s="31">
        <v>2</v>
      </c>
      <c r="M51" s="19">
        <f t="shared" si="2"/>
        <v>50</v>
      </c>
      <c r="N51" s="20">
        <f t="shared" si="3"/>
        <v>11</v>
      </c>
      <c r="O51" s="21">
        <f t="shared" si="4"/>
        <v>0.18333333333333332</v>
      </c>
      <c r="P51" s="22">
        <f t="shared" si="5"/>
        <v>55.000000000000007</v>
      </c>
      <c r="Q51" s="23">
        <f t="shared" si="6"/>
        <v>55</v>
      </c>
      <c r="R51" s="32"/>
      <c r="S51" s="51">
        <v>8</v>
      </c>
    </row>
    <row r="52" spans="1:19" x14ac:dyDescent="0.3">
      <c r="A52" s="10">
        <v>51</v>
      </c>
      <c r="B52" s="25">
        <v>45542</v>
      </c>
      <c r="C52" s="34" t="s">
        <v>71</v>
      </c>
      <c r="D52" s="13" t="s">
        <v>17</v>
      </c>
      <c r="E52" s="14">
        <f>VLOOKUP(F52,[1]Hulpblad!I$6:J65,2,FALSE)</f>
        <v>0.38400000000000001</v>
      </c>
      <c r="F52" s="15">
        <v>11</v>
      </c>
      <c r="G52" s="16">
        <f t="shared" si="0"/>
        <v>0.36666666666666664</v>
      </c>
      <c r="H52" s="26">
        <v>5</v>
      </c>
      <c r="I52" s="27">
        <v>1</v>
      </c>
      <c r="J52" s="18">
        <f t="shared" si="1"/>
        <v>45.454545454545453</v>
      </c>
      <c r="K52" s="26">
        <v>7</v>
      </c>
      <c r="L52" s="26">
        <v>2</v>
      </c>
      <c r="M52" s="19">
        <f t="shared" si="2"/>
        <v>63.636363636363633</v>
      </c>
      <c r="N52" s="20">
        <f t="shared" si="3"/>
        <v>12</v>
      </c>
      <c r="O52" s="21">
        <f t="shared" si="4"/>
        <v>0.2</v>
      </c>
      <c r="P52" s="22">
        <f t="shared" si="5"/>
        <v>54.545454545454554</v>
      </c>
      <c r="Q52" s="23">
        <f t="shared" si="6"/>
        <v>54</v>
      </c>
      <c r="R52" s="32"/>
      <c r="S52" s="51">
        <v>9</v>
      </c>
    </row>
    <row r="53" spans="1:19" x14ac:dyDescent="0.3">
      <c r="A53" s="10">
        <v>52</v>
      </c>
      <c r="B53" s="46">
        <v>45541</v>
      </c>
      <c r="C53" s="12" t="s">
        <v>72</v>
      </c>
      <c r="D53" s="13" t="s">
        <v>17</v>
      </c>
      <c r="E53" s="14">
        <f>VLOOKUP(F53,[1]Hulpblad!I$6:J261,2,FALSE)</f>
        <v>0.27500000000000002</v>
      </c>
      <c r="F53" s="15">
        <v>8</v>
      </c>
      <c r="G53" s="16">
        <f t="shared" si="0"/>
        <v>0.26666666666666666</v>
      </c>
      <c r="H53" s="26">
        <v>3</v>
      </c>
      <c r="I53" s="27">
        <v>1</v>
      </c>
      <c r="J53" s="18">
        <f t="shared" si="1"/>
        <v>37.5</v>
      </c>
      <c r="K53" s="26">
        <v>4</v>
      </c>
      <c r="L53" s="26">
        <v>1</v>
      </c>
      <c r="M53" s="19">
        <f t="shared" si="2"/>
        <v>50</v>
      </c>
      <c r="N53" s="20">
        <f t="shared" si="3"/>
        <v>7</v>
      </c>
      <c r="O53" s="21">
        <f t="shared" si="4"/>
        <v>0.11666666666666667</v>
      </c>
      <c r="P53" s="22">
        <f t="shared" si="5"/>
        <v>43.75</v>
      </c>
      <c r="Q53" s="23">
        <f t="shared" si="6"/>
        <v>43</v>
      </c>
      <c r="R53" s="32"/>
      <c r="S53" s="51">
        <v>8</v>
      </c>
    </row>
    <row r="54" spans="1:19" x14ac:dyDescent="0.3">
      <c r="A54" s="10">
        <v>53</v>
      </c>
      <c r="B54" s="25">
        <v>45542</v>
      </c>
      <c r="C54" s="34" t="s">
        <v>73</v>
      </c>
      <c r="D54" s="13" t="s">
        <v>17</v>
      </c>
      <c r="E54" s="14">
        <f>VLOOKUP(F54,[1]Hulpblad!I$6:J86,2,FALSE)</f>
        <v>0.38400000000000001</v>
      </c>
      <c r="F54" s="15">
        <v>11</v>
      </c>
      <c r="G54" s="16">
        <f t="shared" si="0"/>
        <v>0.36666666666666664</v>
      </c>
      <c r="H54" s="26">
        <v>6</v>
      </c>
      <c r="I54" s="27">
        <v>2</v>
      </c>
      <c r="J54" s="18">
        <f t="shared" si="1"/>
        <v>54.54545454545454</v>
      </c>
      <c r="K54" s="26">
        <v>1</v>
      </c>
      <c r="L54" s="26">
        <v>1</v>
      </c>
      <c r="M54" s="19">
        <f t="shared" si="2"/>
        <v>9.0909090909090917</v>
      </c>
      <c r="N54" s="20">
        <f t="shared" si="3"/>
        <v>7</v>
      </c>
      <c r="O54" s="21">
        <f t="shared" si="4"/>
        <v>0.11666666666666667</v>
      </c>
      <c r="P54" s="22">
        <f t="shared" si="5"/>
        <v>31.818181818181824</v>
      </c>
      <c r="Q54" s="23">
        <f t="shared" si="6"/>
        <v>31</v>
      </c>
      <c r="R54" s="32"/>
      <c r="S54" s="51">
        <v>8</v>
      </c>
    </row>
  </sheetData>
  <protectedRanges>
    <protectedRange sqref="J2:J54 G2:G54 M2:Q54" name="Fred"/>
  </protectedRanges>
  <conditionalFormatting sqref="P2:Q54">
    <cfRule type="cellIs" dxfId="3" priority="1" stopIfTrue="1" operator="lessThan">
      <formula>79.5</formula>
    </cfRule>
    <cfRule type="cellIs" dxfId="2" priority="2" stopIfTrue="1" operator="greaterThanOrEqual">
      <formula>120</formula>
    </cfRule>
  </conditionalFormatting>
  <conditionalFormatting sqref="C2:C54">
    <cfRule type="duplicateValues" dxfId="1" priority="3"/>
  </conditionalFormatting>
  <conditionalFormatting sqref="C2:C54">
    <cfRule type="duplicateValues" dxfId="0" priority="4"/>
  </conditionalFormatting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stok</dc:creator>
  <cp:lastModifiedBy>fred stok</cp:lastModifiedBy>
  <dcterms:created xsi:type="dcterms:W3CDTF">2024-09-07T17:46:35Z</dcterms:created>
  <dcterms:modified xsi:type="dcterms:W3CDTF">2024-09-07T21:24:24Z</dcterms:modified>
</cp:coreProperties>
</file>