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c38b57e6c564e81/Bureaublad/Winschoten/"/>
    </mc:Choice>
  </mc:AlternateContent>
  <xr:revisionPtr revIDLastSave="0" documentId="8_{8C6DB3B1-53DE-4B86-9D9C-3D14E1430DD4}" xr6:coauthVersionLast="47" xr6:coauthVersionMax="47" xr10:uidLastSave="{00000000-0000-0000-0000-000000000000}"/>
  <bookViews>
    <workbookView xWindow="-120" yWindow="-120" windowWidth="25440" windowHeight="15390" xr2:uid="{21766692-667A-48B1-99A9-1D0C99E18B4C}"/>
  </bookViews>
  <sheets>
    <sheet name="Blad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O48" i="1" s="1"/>
  <c r="P48" i="1" s="1"/>
  <c r="Q48" i="1" s="1"/>
  <c r="M48" i="1"/>
  <c r="J48" i="1"/>
  <c r="G48" i="1"/>
  <c r="E48" i="1"/>
  <c r="E48" i="1" a="1"/>
  <c r="O47" i="1"/>
  <c r="P47" i="1" s="1"/>
  <c r="Q47" i="1" s="1"/>
  <c r="N47" i="1"/>
  <c r="M47" i="1"/>
  <c r="J47" i="1"/>
  <c r="G47" i="1"/>
  <c r="E47" i="1"/>
  <c r="E47" i="1" a="1"/>
  <c r="P46" i="1"/>
  <c r="Q46" i="1" s="1"/>
  <c r="O46" i="1"/>
  <c r="N46" i="1"/>
  <c r="M46" i="1"/>
  <c r="J46" i="1"/>
  <c r="G46" i="1"/>
  <c r="E46" i="1"/>
  <c r="E46" i="1" a="1"/>
  <c r="Q45" i="1"/>
  <c r="P45" i="1"/>
  <c r="O45" i="1"/>
  <c r="N45" i="1"/>
  <c r="M45" i="1"/>
  <c r="J45" i="1"/>
  <c r="G45" i="1"/>
  <c r="E45" i="1" a="1"/>
  <c r="E45" i="1" s="1"/>
  <c r="N44" i="1"/>
  <c r="O44" i="1" s="1"/>
  <c r="P44" i="1" s="1"/>
  <c r="Q44" i="1" s="1"/>
  <c r="M44" i="1"/>
  <c r="J44" i="1"/>
  <c r="G44" i="1"/>
  <c r="E44" i="1"/>
  <c r="E44" i="1" a="1"/>
  <c r="O43" i="1"/>
  <c r="P43" i="1" s="1"/>
  <c r="Q43" i="1" s="1"/>
  <c r="N43" i="1"/>
  <c r="M43" i="1"/>
  <c r="J43" i="1"/>
  <c r="G43" i="1"/>
  <c r="E43" i="1"/>
  <c r="E43" i="1" a="1"/>
  <c r="P42" i="1"/>
  <c r="Q42" i="1" s="1"/>
  <c r="O42" i="1"/>
  <c r="N42" i="1"/>
  <c r="M42" i="1"/>
  <c r="J42" i="1"/>
  <c r="G42" i="1"/>
  <c r="E42" i="1"/>
  <c r="E42" i="1" a="1"/>
  <c r="Q41" i="1"/>
  <c r="P41" i="1"/>
  <c r="O41" i="1"/>
  <c r="N41" i="1"/>
  <c r="M41" i="1"/>
  <c r="J41" i="1"/>
  <c r="G41" i="1"/>
  <c r="E41" i="1" a="1"/>
  <c r="E41" i="1" s="1"/>
  <c r="N40" i="1"/>
  <c r="O40" i="1" s="1"/>
  <c r="P40" i="1" s="1"/>
  <c r="Q40" i="1" s="1"/>
  <c r="M40" i="1"/>
  <c r="J40" i="1"/>
  <c r="G40" i="1"/>
  <c r="E40" i="1"/>
  <c r="E40" i="1" a="1"/>
  <c r="O39" i="1"/>
  <c r="P39" i="1" s="1"/>
  <c r="Q39" i="1" s="1"/>
  <c r="N39" i="1"/>
  <c r="M39" i="1"/>
  <c r="J39" i="1"/>
  <c r="G39" i="1"/>
  <c r="E39" i="1"/>
  <c r="E39" i="1" a="1"/>
  <c r="P38" i="1"/>
  <c r="Q38" i="1" s="1"/>
  <c r="O38" i="1"/>
  <c r="N38" i="1"/>
  <c r="M38" i="1"/>
  <c r="J38" i="1"/>
  <c r="G38" i="1"/>
  <c r="E38" i="1"/>
  <c r="E38" i="1" a="1"/>
  <c r="N37" i="1"/>
  <c r="O37" i="1" s="1"/>
  <c r="P37" i="1" s="1"/>
  <c r="Q37" i="1" s="1"/>
  <c r="M37" i="1"/>
  <c r="J37" i="1"/>
  <c r="G37" i="1"/>
  <c r="E37" i="1" a="1"/>
  <c r="E37" i="1" s="1"/>
  <c r="N36" i="1"/>
  <c r="O36" i="1" s="1"/>
  <c r="P36" i="1" s="1"/>
  <c r="Q36" i="1" s="1"/>
  <c r="M36" i="1"/>
  <c r="J36" i="1"/>
  <c r="G36" i="1"/>
  <c r="E36" i="1"/>
  <c r="E36" i="1" a="1"/>
  <c r="O35" i="1"/>
  <c r="P35" i="1" s="1"/>
  <c r="Q35" i="1" s="1"/>
  <c r="N35" i="1"/>
  <c r="M35" i="1"/>
  <c r="J35" i="1"/>
  <c r="G35" i="1"/>
  <c r="E35" i="1"/>
  <c r="E35" i="1" a="1"/>
  <c r="N34" i="1"/>
  <c r="O34" i="1" s="1"/>
  <c r="P34" i="1" s="1"/>
  <c r="Q34" i="1" s="1"/>
  <c r="M34" i="1"/>
  <c r="J34" i="1"/>
  <c r="G34" i="1"/>
  <c r="E34" i="1" a="1"/>
  <c r="E34" i="1" s="1"/>
  <c r="N33" i="1"/>
  <c r="O33" i="1" s="1"/>
  <c r="P33" i="1" s="1"/>
  <c r="Q33" i="1" s="1"/>
  <c r="M33" i="1"/>
  <c r="J33" i="1"/>
  <c r="G33" i="1"/>
  <c r="E33" i="1" a="1"/>
  <c r="E33" i="1" s="1"/>
  <c r="N32" i="1"/>
  <c r="O32" i="1" s="1"/>
  <c r="P32" i="1" s="1"/>
  <c r="Q32" i="1" s="1"/>
  <c r="M32" i="1"/>
  <c r="J32" i="1"/>
  <c r="G32" i="1"/>
  <c r="E32" i="1"/>
  <c r="E32" i="1" a="1"/>
  <c r="O31" i="1"/>
  <c r="P31" i="1" s="1"/>
  <c r="Q31" i="1" s="1"/>
  <c r="N31" i="1"/>
  <c r="M31" i="1"/>
  <c r="J31" i="1"/>
  <c r="G31" i="1"/>
  <c r="E31" i="1"/>
  <c r="E31" i="1" a="1"/>
  <c r="P30" i="1"/>
  <c r="Q30" i="1" s="1"/>
  <c r="O30" i="1"/>
  <c r="N30" i="1"/>
  <c r="M30" i="1"/>
  <c r="J30" i="1"/>
  <c r="G30" i="1"/>
  <c r="E30" i="1" a="1"/>
  <c r="E30" i="1" s="1"/>
  <c r="N29" i="1"/>
  <c r="O29" i="1" s="1"/>
  <c r="P29" i="1" s="1"/>
  <c r="Q29" i="1" s="1"/>
  <c r="M29" i="1"/>
  <c r="J29" i="1"/>
  <c r="G29" i="1"/>
  <c r="E29" i="1" a="1"/>
  <c r="E29" i="1" s="1"/>
  <c r="N28" i="1"/>
  <c r="O28" i="1" s="1"/>
  <c r="P28" i="1" s="1"/>
  <c r="Q28" i="1" s="1"/>
  <c r="M28" i="1"/>
  <c r="J28" i="1"/>
  <c r="G28" i="1"/>
  <c r="E28" i="1"/>
  <c r="E28" i="1" a="1"/>
  <c r="O27" i="1"/>
  <c r="P27" i="1" s="1"/>
  <c r="Q27" i="1" s="1"/>
  <c r="N27" i="1"/>
  <c r="M27" i="1"/>
  <c r="J27" i="1"/>
  <c r="G27" i="1"/>
  <c r="E27" i="1" a="1"/>
  <c r="E27" i="1" s="1"/>
  <c r="N26" i="1"/>
  <c r="O26" i="1" s="1"/>
  <c r="P26" i="1" s="1"/>
  <c r="Q26" i="1" s="1"/>
  <c r="M26" i="1"/>
  <c r="J26" i="1"/>
  <c r="G26" i="1"/>
  <c r="E26" i="1"/>
  <c r="E26" i="1" a="1"/>
  <c r="O25" i="1"/>
  <c r="P25" i="1" s="1"/>
  <c r="Q25" i="1" s="1"/>
  <c r="N25" i="1"/>
  <c r="M25" i="1"/>
  <c r="J25" i="1"/>
  <c r="G25" i="1"/>
  <c r="E25" i="1" a="1"/>
  <c r="E25" i="1" s="1"/>
  <c r="N24" i="1"/>
  <c r="O24" i="1" s="1"/>
  <c r="P24" i="1" s="1"/>
  <c r="Q24" i="1" s="1"/>
  <c r="M24" i="1"/>
  <c r="J24" i="1"/>
  <c r="G24" i="1"/>
  <c r="E24" i="1"/>
  <c r="E24" i="1" a="1"/>
  <c r="O23" i="1"/>
  <c r="P23" i="1" s="1"/>
  <c r="Q23" i="1" s="1"/>
  <c r="N23" i="1"/>
  <c r="M23" i="1"/>
  <c r="J23" i="1"/>
  <c r="G23" i="1"/>
  <c r="E23" i="1" a="1"/>
  <c r="E23" i="1" s="1"/>
  <c r="N22" i="1"/>
  <c r="O22" i="1" s="1"/>
  <c r="P22" i="1" s="1"/>
  <c r="Q22" i="1" s="1"/>
  <c r="M22" i="1"/>
  <c r="J22" i="1"/>
  <c r="G22" i="1"/>
  <c r="E22" i="1"/>
  <c r="E22" i="1" a="1"/>
  <c r="O21" i="1"/>
  <c r="P21" i="1" s="1"/>
  <c r="Q21" i="1" s="1"/>
  <c r="N21" i="1"/>
  <c r="M21" i="1"/>
  <c r="J21" i="1"/>
  <c r="G21" i="1"/>
  <c r="E21" i="1" a="1"/>
  <c r="E21" i="1" s="1"/>
  <c r="N20" i="1"/>
  <c r="O20" i="1" s="1"/>
  <c r="P20" i="1" s="1"/>
  <c r="Q20" i="1" s="1"/>
  <c r="M20" i="1"/>
  <c r="J20" i="1"/>
  <c r="G20" i="1"/>
  <c r="E20" i="1"/>
  <c r="E20" i="1" a="1"/>
  <c r="O19" i="1"/>
  <c r="P19" i="1" s="1"/>
  <c r="Q19" i="1" s="1"/>
  <c r="N19" i="1"/>
  <c r="M19" i="1"/>
  <c r="J19" i="1"/>
  <c r="G19" i="1"/>
  <c r="E19" i="1" a="1"/>
  <c r="E19" i="1" s="1"/>
  <c r="N18" i="1"/>
  <c r="O18" i="1" s="1"/>
  <c r="P18" i="1" s="1"/>
  <c r="Q18" i="1" s="1"/>
  <c r="M18" i="1"/>
  <c r="J18" i="1"/>
  <c r="G18" i="1"/>
  <c r="E18" i="1"/>
  <c r="E18" i="1" a="1"/>
  <c r="O17" i="1"/>
  <c r="P17" i="1" s="1"/>
  <c r="Q17" i="1" s="1"/>
  <c r="N17" i="1"/>
  <c r="M17" i="1"/>
  <c r="J17" i="1"/>
  <c r="G17" i="1"/>
  <c r="E17" i="1" a="1"/>
  <c r="E17" i="1" s="1"/>
  <c r="N16" i="1"/>
  <c r="O16" i="1" s="1"/>
  <c r="P16" i="1" s="1"/>
  <c r="Q16" i="1" s="1"/>
  <c r="M16" i="1"/>
  <c r="J16" i="1"/>
  <c r="G16" i="1"/>
  <c r="E16" i="1"/>
  <c r="E16" i="1" a="1"/>
  <c r="O15" i="1"/>
  <c r="P15" i="1" s="1"/>
  <c r="Q15" i="1" s="1"/>
  <c r="N15" i="1"/>
  <c r="M15" i="1"/>
  <c r="J15" i="1"/>
  <c r="G15" i="1"/>
  <c r="E15" i="1" a="1"/>
  <c r="E15" i="1" s="1"/>
  <c r="N14" i="1"/>
  <c r="O14" i="1" s="1"/>
  <c r="P14" i="1" s="1"/>
  <c r="Q14" i="1" s="1"/>
  <c r="M14" i="1"/>
  <c r="J14" i="1"/>
  <c r="G14" i="1"/>
  <c r="E14" i="1"/>
  <c r="E14" i="1" a="1"/>
  <c r="O13" i="1"/>
  <c r="P13" i="1" s="1"/>
  <c r="Q13" i="1" s="1"/>
  <c r="N13" i="1"/>
  <c r="M13" i="1"/>
  <c r="J13" i="1"/>
  <c r="G13" i="1"/>
  <c r="E13" i="1" a="1"/>
  <c r="E13" i="1" s="1"/>
  <c r="N12" i="1"/>
  <c r="O12" i="1" s="1"/>
  <c r="P12" i="1" s="1"/>
  <c r="Q12" i="1" s="1"/>
  <c r="M12" i="1"/>
  <c r="J12" i="1"/>
  <c r="G12" i="1"/>
  <c r="E12" i="1"/>
  <c r="E12" i="1" a="1"/>
  <c r="O11" i="1"/>
  <c r="P11" i="1" s="1"/>
  <c r="Q11" i="1" s="1"/>
  <c r="N11" i="1"/>
  <c r="M11" i="1"/>
  <c r="J11" i="1"/>
  <c r="G11" i="1"/>
  <c r="E11" i="1" a="1"/>
  <c r="E11" i="1" s="1"/>
  <c r="N10" i="1"/>
  <c r="O10" i="1" s="1"/>
  <c r="P10" i="1" s="1"/>
  <c r="Q10" i="1" s="1"/>
  <c r="M10" i="1"/>
  <c r="J10" i="1"/>
  <c r="G10" i="1"/>
  <c r="E10" i="1"/>
  <c r="E10" i="1" a="1"/>
  <c r="O9" i="1"/>
  <c r="P9" i="1" s="1"/>
  <c r="Q9" i="1" s="1"/>
  <c r="N9" i="1"/>
  <c r="M9" i="1"/>
  <c r="J9" i="1"/>
  <c r="G9" i="1"/>
  <c r="E9" i="1" a="1"/>
  <c r="E9" i="1" s="1"/>
  <c r="N8" i="1"/>
  <c r="O8" i="1" s="1"/>
  <c r="P8" i="1" s="1"/>
  <c r="Q8" i="1" s="1"/>
  <c r="M8" i="1"/>
  <c r="J8" i="1"/>
  <c r="G8" i="1"/>
  <c r="E8" i="1"/>
  <c r="E8" i="1" a="1"/>
  <c r="O7" i="1"/>
  <c r="P7" i="1" s="1"/>
  <c r="Q7" i="1" s="1"/>
  <c r="N7" i="1"/>
  <c r="M7" i="1"/>
  <c r="J7" i="1"/>
  <c r="G7" i="1"/>
  <c r="E7" i="1" a="1"/>
  <c r="E7" i="1" s="1"/>
  <c r="N6" i="1"/>
  <c r="O6" i="1" s="1"/>
  <c r="P6" i="1" s="1"/>
  <c r="Q6" i="1" s="1"/>
  <c r="M6" i="1"/>
  <c r="J6" i="1"/>
  <c r="G6" i="1"/>
  <c r="E6" i="1"/>
  <c r="E6" i="1" a="1"/>
  <c r="O5" i="1"/>
  <c r="P5" i="1" s="1"/>
  <c r="Q5" i="1" s="1"/>
  <c r="N5" i="1"/>
  <c r="M5" i="1"/>
  <c r="J5" i="1"/>
  <c r="G5" i="1"/>
  <c r="E5" i="1" a="1"/>
  <c r="E5" i="1" s="1"/>
  <c r="N4" i="1"/>
  <c r="O4" i="1" s="1"/>
  <c r="P4" i="1" s="1"/>
  <c r="Q4" i="1" s="1"/>
  <c r="M4" i="1"/>
  <c r="J4" i="1"/>
  <c r="G4" i="1"/>
  <c r="E4" i="1"/>
  <c r="E4" i="1" a="1"/>
  <c r="O3" i="1"/>
  <c r="P3" i="1" s="1"/>
  <c r="Q3" i="1" s="1"/>
  <c r="N3" i="1"/>
  <c r="M3" i="1"/>
  <c r="J3" i="1"/>
  <c r="G3" i="1"/>
  <c r="E3" i="1" a="1"/>
  <c r="E3" i="1" s="1"/>
  <c r="N2" i="1"/>
  <c r="O2" i="1" s="1"/>
  <c r="P2" i="1" s="1"/>
  <c r="Q2" i="1" s="1"/>
  <c r="M2" i="1"/>
  <c r="J2" i="1"/>
  <c r="G2" i="1"/>
  <c r="E2" i="1"/>
  <c r="E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<sst xmlns="http://schemas.openxmlformats.org/spreadsheetml/2006/main" count="112" uniqueCount="66">
  <si>
    <t>Datum</t>
  </si>
  <si>
    <t>GROEP A</t>
  </si>
  <si>
    <t>Moyenne</t>
  </si>
  <si>
    <t>te maken caramboles</t>
  </si>
  <si>
    <t>rating getal</t>
  </si>
  <si>
    <t>caramboles 1e partij</t>
  </si>
  <si>
    <t>hoogdte serie 1e partij</t>
  </si>
  <si>
    <t>percentage 1e partij</t>
  </si>
  <si>
    <t>caramboles 2e partij</t>
  </si>
  <si>
    <t>hoogste serie 2e partij</t>
  </si>
  <si>
    <t>percentage 2e partij</t>
  </si>
  <si>
    <t>totaal caramboles</t>
  </si>
  <si>
    <t>gespeeld gemiddelde</t>
  </si>
  <si>
    <t>gespeeld percentage</t>
  </si>
  <si>
    <t xml:space="preserve">Punten afgerond </t>
  </si>
  <si>
    <t>uitgenodigd Finale</t>
  </si>
  <si>
    <t>Nieuw te maken</t>
  </si>
  <si>
    <t>Geiko Reder</t>
  </si>
  <si>
    <t>A</t>
  </si>
  <si>
    <t>Ronnie Berg</t>
  </si>
  <si>
    <t>Jos Bouwmeester</t>
  </si>
  <si>
    <t>Bert Funk</t>
  </si>
  <si>
    <t>Johnny Geertsma</t>
  </si>
  <si>
    <t>Hendrik Freije</t>
  </si>
  <si>
    <t>Albert Voorthuis</t>
  </si>
  <si>
    <t>Koos Blaauw</t>
  </si>
  <si>
    <t>Geert Grevink</t>
  </si>
  <si>
    <t>Jan  Stegmeijer</t>
  </si>
  <si>
    <t>Siep Mellema</t>
  </si>
  <si>
    <t>Henk Mattheyssen</t>
  </si>
  <si>
    <t>Herman Kosse</t>
  </si>
  <si>
    <t>Lucas Bronsema</t>
  </si>
  <si>
    <t>Adolf Eerenstein</t>
  </si>
  <si>
    <t>Sietzo Boerema</t>
  </si>
  <si>
    <t>Hendrik Sloot</t>
  </si>
  <si>
    <t>Roy Ziesling</t>
  </si>
  <si>
    <t>Tom Been</t>
  </si>
  <si>
    <t>WillieSiemens</t>
  </si>
  <si>
    <t>Hans van Engelen</t>
  </si>
  <si>
    <t>Peter Lambeck</t>
  </si>
  <si>
    <t>Jan Olsder</t>
  </si>
  <si>
    <t>Ron Eissen</t>
  </si>
  <si>
    <t>Rick Tuin</t>
  </si>
  <si>
    <t>Harrie Lulofs</t>
  </si>
  <si>
    <t>Bernard Bos</t>
  </si>
  <si>
    <t>Jan Sietsma</t>
  </si>
  <si>
    <t>Kasper Sturre</t>
  </si>
  <si>
    <t>Wolter Eling</t>
  </si>
  <si>
    <t>Martien Backer</t>
  </si>
  <si>
    <t>Mehmet Apaydin</t>
  </si>
  <si>
    <t>Richard Kant</t>
  </si>
  <si>
    <t>Eppo Loer</t>
  </si>
  <si>
    <t>Alex Watermulder</t>
  </si>
  <si>
    <t>Ronald Elings</t>
  </si>
  <si>
    <t>Roelie Dorenbos</t>
  </si>
  <si>
    <t>Eefke Rops</t>
  </si>
  <si>
    <t>Ricardo Feeburg</t>
  </si>
  <si>
    <t>Albert Koehoorn</t>
  </si>
  <si>
    <t>\</t>
  </si>
  <si>
    <t>Jan Poot</t>
  </si>
  <si>
    <t>Ton Noot</t>
  </si>
  <si>
    <t>Fokko Nieland</t>
  </si>
  <si>
    <t>Louwe Blik</t>
  </si>
  <si>
    <t>Stienus Sluiter</t>
  </si>
  <si>
    <t>Jan Hadderingh</t>
  </si>
  <si>
    <t>Henk Bos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</si>
</sst>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d/mmm;@"/>
    <numFmt numFmtId="166" formatCode="[$-413]General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rial"/>
      <family val="2"/>
    </font>
    <font>
      <sz val="2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b/>
      <sz val="9"/>
      <name val="Arial"/>
      <family val="2"/>
    </font>
    <font>
      <sz val="10"/>
      <color rgb="FF000000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</font>
    <font>
      <b/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rgb="FF99CC00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EE000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9" fillId="0" borderId="0" applyNumberFormat="0" applyBorder="0" applyProtection="0"/>
    <xf numFmtId="166" fontId="12" fillId="0" borderId="0" applyBorder="0" applyProtection="0"/>
  </cellStyleXfs>
  <cellXfs count="55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 textRotation="90"/>
    </xf>
    <xf numFmtId="0" fontId="3" fillId="3" borderId="1" xfId="0" applyFont="1" applyFill="1" applyBorder="1" applyAlignment="1" applyProtection="1">
      <alignment horizontal="center" textRotation="90"/>
      <protection locked="0"/>
    </xf>
    <xf numFmtId="0" fontId="3" fillId="0" borderId="1" xfId="0" applyFont="1" applyBorder="1" applyAlignment="1" applyProtection="1">
      <alignment horizontal="center" textRotation="90"/>
      <protection locked="0"/>
    </xf>
    <xf numFmtId="0" fontId="3" fillId="0" borderId="1" xfId="0" applyFont="1" applyBorder="1" applyAlignment="1">
      <alignment horizontal="center" textRotation="90"/>
    </xf>
    <xf numFmtId="164" fontId="3" fillId="0" borderId="2" xfId="0" applyNumberFormat="1" applyFont="1" applyBorder="1" applyAlignment="1">
      <alignment horizontal="center" textRotation="90"/>
    </xf>
    <xf numFmtId="0" fontId="6" fillId="0" borderId="3" xfId="0" applyFont="1" applyBorder="1" applyAlignment="1">
      <alignment textRotation="90"/>
    </xf>
    <xf numFmtId="0" fontId="3" fillId="0" borderId="3" xfId="0" applyFont="1" applyBorder="1" applyAlignment="1" applyProtection="1">
      <alignment horizontal="center" textRotation="90"/>
      <protection locked="0"/>
    </xf>
    <xf numFmtId="0" fontId="3" fillId="4" borderId="3" xfId="0" applyFont="1" applyFill="1" applyBorder="1" applyAlignment="1" applyProtection="1">
      <alignment horizontal="center" textRotation="90"/>
      <protection locked="0"/>
    </xf>
    <xf numFmtId="0" fontId="7" fillId="0" borderId="1" xfId="0" applyFont="1" applyBorder="1" applyAlignment="1">
      <alignment horizontal="center"/>
    </xf>
    <xf numFmtId="165" fontId="8" fillId="0" borderId="4" xfId="0" applyNumberFormat="1" applyFont="1" applyBorder="1" applyAlignment="1" applyProtection="1">
      <alignment horizontal="center"/>
      <protection locked="0"/>
    </xf>
    <xf numFmtId="0" fontId="8" fillId="5" borderId="5" xfId="0" applyFont="1" applyFill="1" applyBorder="1"/>
    <xf numFmtId="2" fontId="8" fillId="0" borderId="5" xfId="1" applyNumberFormat="1" applyFont="1" applyBorder="1" applyAlignment="1" applyProtection="1">
      <alignment horizontal="center"/>
    </xf>
    <xf numFmtId="2" fontId="8" fillId="0" borderId="5" xfId="1" applyNumberFormat="1" applyFont="1" applyBorder="1" applyAlignment="1">
      <alignment horizontal="center"/>
    </xf>
    <xf numFmtId="0" fontId="8" fillId="2" borderId="3" xfId="0" applyFont="1" applyFill="1" applyBorder="1" applyAlignment="1" applyProtection="1">
      <alignment horizontal="center"/>
      <protection locked="0"/>
    </xf>
    <xf numFmtId="2" fontId="8" fillId="0" borderId="5" xfId="0" applyNumberFormat="1" applyFont="1" applyBorder="1" applyAlignment="1">
      <alignment horizontal="center"/>
    </xf>
    <xf numFmtId="1" fontId="10" fillId="0" borderId="1" xfId="0" applyNumberFormat="1" applyFont="1" applyBorder="1" applyAlignment="1" applyProtection="1">
      <alignment horizontal="center"/>
      <protection locked="0"/>
    </xf>
    <xf numFmtId="1" fontId="11" fillId="0" borderId="1" xfId="0" applyNumberFormat="1" applyFont="1" applyBorder="1" applyAlignment="1" applyProtection="1">
      <alignment horizontal="center"/>
      <protection locked="0"/>
    </xf>
    <xf numFmtId="1" fontId="7" fillId="0" borderId="1" xfId="0" applyNumberFormat="1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2" fontId="7" fillId="0" borderId="1" xfId="0" applyNumberFormat="1" applyFont="1" applyBorder="1" applyAlignment="1">
      <alignment horizontal="center"/>
    </xf>
    <xf numFmtId="164" fontId="7" fillId="0" borderId="2" xfId="0" applyNumberFormat="1" applyFont="1" applyBorder="1"/>
    <xf numFmtId="1" fontId="7" fillId="0" borderId="3" xfId="0" applyNumberFormat="1" applyFont="1" applyBorder="1"/>
    <xf numFmtId="0" fontId="1" fillId="0" borderId="3" xfId="0" applyFont="1" applyBorder="1" applyProtection="1">
      <protection locked="0"/>
    </xf>
    <xf numFmtId="0" fontId="1" fillId="4" borderId="3" xfId="0" applyFont="1" applyFill="1" applyBorder="1" applyProtection="1">
      <protection locked="0"/>
    </xf>
    <xf numFmtId="0" fontId="8" fillId="2" borderId="3" xfId="0" applyFont="1" applyFill="1" applyBorder="1"/>
    <xf numFmtId="2" fontId="8" fillId="0" borderId="3" xfId="1" applyNumberFormat="1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"/>
      <protection locked="0"/>
    </xf>
    <xf numFmtId="164" fontId="7" fillId="0" borderId="1" xfId="0" applyNumberFormat="1" applyFont="1" applyBorder="1"/>
    <xf numFmtId="0" fontId="8" fillId="5" borderId="3" xfId="0" applyFont="1" applyFill="1" applyBorder="1"/>
    <xf numFmtId="1" fontId="7" fillId="0" borderId="1" xfId="0" applyNumberFormat="1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8" fillId="0" borderId="3" xfId="0" applyFont="1" applyBorder="1"/>
    <xf numFmtId="166" fontId="0" fillId="0" borderId="3" xfId="2" applyFont="1" applyBorder="1" applyAlignment="1" applyProtection="1">
      <alignment horizontal="center"/>
    </xf>
    <xf numFmtId="0" fontId="8" fillId="2" borderId="3" xfId="1" applyFont="1" applyFill="1" applyBorder="1"/>
    <xf numFmtId="1" fontId="8" fillId="2" borderId="3" xfId="0" applyNumberFormat="1" applyFont="1" applyFill="1" applyBorder="1" applyAlignment="1" applyProtection="1">
      <alignment horizontal="center"/>
      <protection locked="0"/>
    </xf>
    <xf numFmtId="0" fontId="0" fillId="4" borderId="3" xfId="0" applyFill="1" applyBorder="1" applyProtection="1">
      <protection locked="0"/>
    </xf>
    <xf numFmtId="0" fontId="0" fillId="4" borderId="0" xfId="0" applyFill="1" applyProtection="1">
      <protection locked="0"/>
    </xf>
    <xf numFmtId="0" fontId="8" fillId="0" borderId="3" xfId="0" applyFont="1" applyBorder="1" applyProtection="1"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" fillId="4" borderId="0" xfId="0" applyFont="1" applyFill="1" applyProtection="1"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14" fillId="5" borderId="3" xfId="0" applyFont="1" applyFill="1" applyBorder="1"/>
    <xf numFmtId="0" fontId="14" fillId="6" borderId="3" xfId="0" applyFont="1" applyFill="1" applyBorder="1"/>
    <xf numFmtId="164" fontId="7" fillId="7" borderId="1" xfId="0" applyNumberFormat="1" applyFont="1" applyFill="1" applyBorder="1"/>
    <xf numFmtId="0" fontId="8" fillId="2" borderId="3" xfId="0" applyFont="1" applyFill="1" applyBorder="1" applyProtection="1">
      <protection locked="0"/>
    </xf>
    <xf numFmtId="1" fontId="7" fillId="0" borderId="3" xfId="0" applyNumberFormat="1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1" fontId="10" fillId="0" borderId="3" xfId="0" applyNumberFormat="1" applyFont="1" applyBorder="1" applyAlignment="1" applyProtection="1">
      <alignment horizontal="center"/>
      <protection locked="0"/>
    </xf>
    <xf numFmtId="1" fontId="11" fillId="0" borderId="3" xfId="0" applyNumberFormat="1" applyFont="1" applyBorder="1" applyAlignment="1" applyProtection="1">
      <alignment horizontal="center"/>
      <protection locked="0"/>
    </xf>
    <xf numFmtId="0" fontId="11" fillId="0" borderId="3" xfId="0" applyFont="1" applyBorder="1" applyAlignment="1" applyProtection="1">
      <alignment horizontal="center"/>
      <protection locked="0"/>
    </xf>
  </cellXfs>
  <cellStyles count="3">
    <cellStyle name="Excel Built-in Normal" xfId="2" xr:uid="{EBD9AC4F-4AAD-4A11-B7ED-E649474B735A}"/>
    <cellStyle name="Standaard" xfId="0" builtinId="0"/>
    <cellStyle name="Standaard 2" xfId="1" xr:uid="{06EBDB27-965A-4FBC-BA12-84CD65C52FCF}"/>
  </cellStyles>
  <dxfs count="3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red%20Stok\OneDrive\Bureaublad\Winschoten\Eindstand%20voorronde%20%20Libre%20met%20macro%20voor%20winschoten%20tot%20en%20met%2011%20juli.xlsm" TargetMode="External"/><Relationship Id="rId1" Type="http://schemas.openxmlformats.org/officeDocument/2006/relationships/externalLinkPath" Target="file:///C:\Users\Fred%20Stok\OneDrive\Bureaublad\Winschoten\Eindstand%20voorronde%20%20Libre%20met%20macro%20voor%20winschoten%20tot%20en%20met%2011%20juli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roep A"/>
      <sheetName val="Groep B"/>
      <sheetName val="Blad1"/>
      <sheetName val="Hulpblad"/>
    </sheetNames>
    <sheetDataSet>
      <sheetData sheetId="0"/>
      <sheetData sheetId="1"/>
      <sheetData sheetId="2"/>
      <sheetData sheetId="3">
        <row r="6">
          <cell r="C6">
            <v>12</v>
          </cell>
          <cell r="D6">
            <v>0.27</v>
          </cell>
        </row>
        <row r="7">
          <cell r="C7">
            <v>14</v>
          </cell>
          <cell r="D7">
            <v>0.32</v>
          </cell>
        </row>
        <row r="8">
          <cell r="C8">
            <v>15</v>
          </cell>
          <cell r="D8">
            <v>0.37</v>
          </cell>
        </row>
        <row r="9">
          <cell r="C9">
            <v>17</v>
          </cell>
          <cell r="D9">
            <v>0.42</v>
          </cell>
        </row>
        <row r="10">
          <cell r="C10">
            <v>18</v>
          </cell>
          <cell r="D10">
            <v>0.47</v>
          </cell>
        </row>
        <row r="11">
          <cell r="C11">
            <v>20</v>
          </cell>
          <cell r="D11">
            <v>0.55000000000000004</v>
          </cell>
        </row>
        <row r="12">
          <cell r="C12">
            <v>22</v>
          </cell>
          <cell r="D12">
            <v>0.65</v>
          </cell>
        </row>
        <row r="13">
          <cell r="C13">
            <v>23</v>
          </cell>
          <cell r="D13">
            <v>0.75</v>
          </cell>
        </row>
        <row r="14">
          <cell r="C14">
            <v>25</v>
          </cell>
          <cell r="D14">
            <v>0.85</v>
          </cell>
        </row>
        <row r="15">
          <cell r="C15">
            <v>26</v>
          </cell>
          <cell r="D15">
            <v>0.95</v>
          </cell>
        </row>
        <row r="16">
          <cell r="C16">
            <v>28</v>
          </cell>
          <cell r="D16">
            <v>1.05</v>
          </cell>
        </row>
        <row r="17">
          <cell r="C17">
            <v>30</v>
          </cell>
          <cell r="D17">
            <v>1.1499999999999999</v>
          </cell>
        </row>
        <row r="18">
          <cell r="C18">
            <v>33</v>
          </cell>
          <cell r="D18">
            <v>1.25</v>
          </cell>
        </row>
        <row r="19">
          <cell r="C19">
            <v>35</v>
          </cell>
          <cell r="D19">
            <v>1.35</v>
          </cell>
        </row>
        <row r="20">
          <cell r="C20">
            <v>38</v>
          </cell>
          <cell r="D20">
            <v>1.45</v>
          </cell>
        </row>
        <row r="21">
          <cell r="C21">
            <v>40</v>
          </cell>
          <cell r="D21">
            <v>1.55</v>
          </cell>
        </row>
        <row r="22">
          <cell r="C22">
            <v>42</v>
          </cell>
          <cell r="D22">
            <v>1.65</v>
          </cell>
        </row>
        <row r="23">
          <cell r="C23">
            <v>45</v>
          </cell>
          <cell r="D23">
            <v>1.75</v>
          </cell>
        </row>
        <row r="24">
          <cell r="C24">
            <v>47</v>
          </cell>
          <cell r="D24">
            <v>1.85</v>
          </cell>
        </row>
        <row r="25">
          <cell r="C25">
            <v>50</v>
          </cell>
          <cell r="D25">
            <v>1.95</v>
          </cell>
        </row>
        <row r="26">
          <cell r="C26">
            <v>52</v>
          </cell>
          <cell r="D26">
            <v>2.12</v>
          </cell>
        </row>
        <row r="27">
          <cell r="C27">
            <v>56</v>
          </cell>
          <cell r="D27">
            <v>2.37</v>
          </cell>
        </row>
        <row r="28">
          <cell r="C28">
            <v>60</v>
          </cell>
          <cell r="D28">
            <v>2.62</v>
          </cell>
        </row>
        <row r="29">
          <cell r="C29">
            <v>64</v>
          </cell>
          <cell r="D29">
            <v>2.87</v>
          </cell>
        </row>
        <row r="30">
          <cell r="C30">
            <v>68</v>
          </cell>
          <cell r="D30">
            <v>3.12</v>
          </cell>
        </row>
        <row r="31">
          <cell r="C31">
            <v>72</v>
          </cell>
          <cell r="D31">
            <v>3.37</v>
          </cell>
        </row>
        <row r="32">
          <cell r="C32">
            <v>80</v>
          </cell>
          <cell r="D32">
            <v>3.75</v>
          </cell>
        </row>
        <row r="33">
          <cell r="C33">
            <v>88</v>
          </cell>
          <cell r="D33">
            <v>4.25</v>
          </cell>
        </row>
        <row r="34">
          <cell r="C34">
            <v>96</v>
          </cell>
          <cell r="D34">
            <v>4.75</v>
          </cell>
        </row>
        <row r="35">
          <cell r="C35">
            <v>104</v>
          </cell>
          <cell r="D35">
            <v>5.25</v>
          </cell>
        </row>
        <row r="36">
          <cell r="C36">
            <v>112</v>
          </cell>
          <cell r="D36">
            <v>5.75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AAE1A-9F76-49D0-A4BE-71B21618E0D7}">
  <sheetPr>
    <pageSetUpPr fitToPage="1"/>
  </sheetPr>
  <dimension ref="A1:S48"/>
  <sheetViews>
    <sheetView tabSelected="1" workbookViewId="0">
      <selection activeCell="F1" sqref="F1"/>
    </sheetView>
  </sheetViews>
  <sheetFormatPr defaultRowHeight="15" x14ac:dyDescent="0.25"/>
  <cols>
    <col min="1" max="1" width="3.28515625" bestFit="1" customWidth="1"/>
    <col min="2" max="2" width="8.42578125" bestFit="1" customWidth="1"/>
    <col min="3" max="3" width="20.7109375" bestFit="1" customWidth="1"/>
    <col min="4" max="4" width="2.140625" bestFit="1" customWidth="1"/>
    <col min="5" max="5" width="4.42578125" bestFit="1" customWidth="1"/>
    <col min="6" max="6" width="4.140625" bestFit="1" customWidth="1"/>
    <col min="7" max="7" width="4.42578125" bestFit="1" customWidth="1"/>
    <col min="8" max="9" width="4.140625" bestFit="1" customWidth="1"/>
    <col min="10" max="10" width="4.42578125" bestFit="1" customWidth="1"/>
    <col min="11" max="12" width="4.140625" bestFit="1" customWidth="1"/>
    <col min="13" max="14" width="4.42578125" bestFit="1" customWidth="1"/>
    <col min="15" max="15" width="5" bestFit="1" customWidth="1"/>
    <col min="16" max="16" width="8.42578125" bestFit="1" customWidth="1"/>
    <col min="17" max="17" width="4.42578125" bestFit="1" customWidth="1"/>
    <col min="18" max="19" width="4.140625" bestFit="1" customWidth="1"/>
  </cols>
  <sheetData>
    <row r="1" spans="1:19" ht="136.5" x14ac:dyDescent="0.35">
      <c r="A1" s="1"/>
      <c r="B1" s="2" t="s">
        <v>0</v>
      </c>
      <c r="C1" s="3" t="s">
        <v>1</v>
      </c>
      <c r="D1" s="4"/>
      <c r="E1" s="5" t="s">
        <v>2</v>
      </c>
      <c r="F1" s="6" t="s">
        <v>3</v>
      </c>
      <c r="G1" s="5" t="s">
        <v>4</v>
      </c>
      <c r="H1" s="7" t="s">
        <v>5</v>
      </c>
      <c r="I1" s="7" t="s">
        <v>6</v>
      </c>
      <c r="J1" s="8" t="s">
        <v>7</v>
      </c>
      <c r="K1" s="7" t="s">
        <v>8</v>
      </c>
      <c r="L1" s="7" t="s">
        <v>9</v>
      </c>
      <c r="M1" s="8" t="s">
        <v>10</v>
      </c>
      <c r="N1" s="8" t="s">
        <v>11</v>
      </c>
      <c r="O1" s="5" t="s">
        <v>12</v>
      </c>
      <c r="P1" s="9" t="s">
        <v>13</v>
      </c>
      <c r="Q1" s="10" t="s">
        <v>14</v>
      </c>
      <c r="R1" s="11" t="s">
        <v>15</v>
      </c>
      <c r="S1" s="12" t="s">
        <v>16</v>
      </c>
    </row>
    <row r="2" spans="1:19" ht="15.75" x14ac:dyDescent="0.25">
      <c r="A2" s="13">
        <v>1</v>
      </c>
      <c r="B2" s="14"/>
      <c r="C2" s="15" t="s">
        <v>17</v>
      </c>
      <c r="D2" s="16" t="s">
        <v>18</v>
      </c>
      <c r="E2" s="17" cm="1">
        <f t="array" ref="E2">_xlfn.XLOOKUP(F2,[1]Hulpblad!C$6:C85,[1]Hulpblad!D$6:D85)</f>
        <v>1.65</v>
      </c>
      <c r="F2" s="18">
        <v>42</v>
      </c>
      <c r="G2" s="19">
        <f>F2/25</f>
        <v>1.68</v>
      </c>
      <c r="H2" s="20">
        <v>58</v>
      </c>
      <c r="I2" s="21">
        <v>9</v>
      </c>
      <c r="J2" s="22">
        <f>H2/F2*100</f>
        <v>138.0952380952381</v>
      </c>
      <c r="K2" s="23">
        <v>67</v>
      </c>
      <c r="L2" s="23">
        <v>13</v>
      </c>
      <c r="M2" s="22">
        <f>K2/F2*100</f>
        <v>159.52380952380955</v>
      </c>
      <c r="N2" s="13">
        <f>H2+K2</f>
        <v>125</v>
      </c>
      <c r="O2" s="24">
        <f>N2/50</f>
        <v>2.5</v>
      </c>
      <c r="P2" s="25">
        <f>O2/G2*100</f>
        <v>148.80952380952382</v>
      </c>
      <c r="Q2" s="26">
        <f>ROUNDDOWN(P2,0)</f>
        <v>148</v>
      </c>
      <c r="R2" s="27"/>
      <c r="S2" s="28">
        <v>47</v>
      </c>
    </row>
    <row r="3" spans="1:19" ht="15.75" x14ac:dyDescent="0.25">
      <c r="A3" s="13">
        <v>2</v>
      </c>
      <c r="B3" s="14"/>
      <c r="C3" s="29" t="s">
        <v>19</v>
      </c>
      <c r="D3" s="30" t="s">
        <v>18</v>
      </c>
      <c r="E3" s="17" cm="1">
        <f t="array" ref="E3">_xlfn.XLOOKUP(F3,[1]Hulpblad!C$6:C187,[1]Hulpblad!D$6:D187)</f>
        <v>1.65</v>
      </c>
      <c r="F3" s="31">
        <v>42</v>
      </c>
      <c r="G3" s="19">
        <f>F3/25</f>
        <v>1.68</v>
      </c>
      <c r="H3" s="20">
        <v>64</v>
      </c>
      <c r="I3" s="21">
        <v>10</v>
      </c>
      <c r="J3" s="22">
        <f>H3/F3*100</f>
        <v>152.38095238095238</v>
      </c>
      <c r="K3" s="23">
        <v>58</v>
      </c>
      <c r="L3" s="23">
        <v>12</v>
      </c>
      <c r="M3" s="22">
        <f>K3/F3*100</f>
        <v>138.0952380952381</v>
      </c>
      <c r="N3" s="13">
        <f>H3+K3</f>
        <v>122</v>
      </c>
      <c r="O3" s="24">
        <f>N3/50</f>
        <v>2.44</v>
      </c>
      <c r="P3" s="32">
        <f>O3/G3*100</f>
        <v>145.23809523809524</v>
      </c>
      <c r="Q3" s="26">
        <f>ROUNDDOWN(P3,0)</f>
        <v>145</v>
      </c>
      <c r="R3" s="27"/>
      <c r="S3" s="28">
        <v>47</v>
      </c>
    </row>
    <row r="4" spans="1:19" x14ac:dyDescent="0.25">
      <c r="A4" s="13">
        <v>3</v>
      </c>
      <c r="B4" s="14"/>
      <c r="C4" s="33" t="s">
        <v>20</v>
      </c>
      <c r="D4" s="16" t="s">
        <v>18</v>
      </c>
      <c r="E4" s="17" cm="1">
        <f t="array" ref="E4">_xlfn.XLOOKUP(F4,[1]Hulpblad!C$6:C135,[1]Hulpblad!D$6:D135)</f>
        <v>1.75</v>
      </c>
      <c r="F4" s="18">
        <v>45</v>
      </c>
      <c r="G4" s="19">
        <f>F4/25</f>
        <v>1.8</v>
      </c>
      <c r="H4" s="34">
        <v>53</v>
      </c>
      <c r="I4" s="34">
        <v>10</v>
      </c>
      <c r="J4" s="22">
        <f>H4/F4*100</f>
        <v>117.77777777777779</v>
      </c>
      <c r="K4" s="35">
        <v>71</v>
      </c>
      <c r="L4" s="35">
        <v>14</v>
      </c>
      <c r="M4" s="22">
        <f>K4/F4*100</f>
        <v>157.77777777777777</v>
      </c>
      <c r="N4" s="13">
        <f>H4+K4</f>
        <v>124</v>
      </c>
      <c r="O4" s="24">
        <f>N4/50</f>
        <v>2.48</v>
      </c>
      <c r="P4" s="32">
        <f>O4/G4*100</f>
        <v>137.77777777777777</v>
      </c>
      <c r="Q4" s="26">
        <f>ROUNDDOWN(P4,0)</f>
        <v>137</v>
      </c>
      <c r="R4" s="27"/>
      <c r="S4" s="28">
        <v>47</v>
      </c>
    </row>
    <row r="5" spans="1:19" ht="15.75" x14ac:dyDescent="0.25">
      <c r="A5" s="13">
        <v>4</v>
      </c>
      <c r="B5" s="14"/>
      <c r="C5" s="36" t="s">
        <v>21</v>
      </c>
      <c r="D5" s="37" t="s">
        <v>18</v>
      </c>
      <c r="E5" s="17" cm="1">
        <f t="array" ref="E5">_xlfn.XLOOKUP(F5,[1]Hulpblad!C$6:C211,[1]Hulpblad!D$6:D211)</f>
        <v>1.95</v>
      </c>
      <c r="F5" s="31">
        <v>50</v>
      </c>
      <c r="G5" s="19">
        <f>F5/25</f>
        <v>2</v>
      </c>
      <c r="H5" s="20">
        <v>73</v>
      </c>
      <c r="I5" s="21">
        <v>13</v>
      </c>
      <c r="J5" s="22">
        <f>H5/F5*100</f>
        <v>146</v>
      </c>
      <c r="K5" s="23">
        <v>55</v>
      </c>
      <c r="L5" s="23">
        <v>12</v>
      </c>
      <c r="M5" s="22">
        <f>K5/F5*100</f>
        <v>110.00000000000001</v>
      </c>
      <c r="N5" s="13">
        <f>H5+K5</f>
        <v>128</v>
      </c>
      <c r="O5" s="24">
        <f>N5/50</f>
        <v>2.56</v>
      </c>
      <c r="P5" s="32">
        <f>O5/G5*100</f>
        <v>128</v>
      </c>
      <c r="Q5" s="26">
        <f>ROUNDDOWN(P5,0)</f>
        <v>128</v>
      </c>
      <c r="R5" s="27"/>
      <c r="S5" s="28">
        <v>52</v>
      </c>
    </row>
    <row r="6" spans="1:19" ht="15.75" x14ac:dyDescent="0.25">
      <c r="A6" s="13">
        <v>5</v>
      </c>
      <c r="B6" s="14"/>
      <c r="C6" s="33" t="s">
        <v>22</v>
      </c>
      <c r="D6" s="16" t="s">
        <v>18</v>
      </c>
      <c r="E6" s="17" cm="1">
        <f t="array" ref="E6">_xlfn.XLOOKUP(F6,[1]Hulpblad!C$6:C133,[1]Hulpblad!D$6:D133)</f>
        <v>1.85</v>
      </c>
      <c r="F6" s="18">
        <v>47</v>
      </c>
      <c r="G6" s="19">
        <f>F6/25</f>
        <v>1.88</v>
      </c>
      <c r="H6" s="20">
        <v>63</v>
      </c>
      <c r="I6" s="21">
        <v>9</v>
      </c>
      <c r="J6" s="22">
        <f>H6/F6*100</f>
        <v>134.04255319148936</v>
      </c>
      <c r="K6" s="23">
        <v>57</v>
      </c>
      <c r="L6" s="23">
        <v>11</v>
      </c>
      <c r="M6" s="22">
        <f>K6/F6*100</f>
        <v>121.27659574468086</v>
      </c>
      <c r="N6" s="13">
        <f>H6+K6</f>
        <v>120</v>
      </c>
      <c r="O6" s="24">
        <f>N6/50</f>
        <v>2.4</v>
      </c>
      <c r="P6" s="32">
        <f>O6/G6*100</f>
        <v>127.65957446808511</v>
      </c>
      <c r="Q6" s="26">
        <f>ROUNDDOWN(P6,0)</f>
        <v>127</v>
      </c>
      <c r="R6" s="27"/>
      <c r="S6" s="28">
        <v>50</v>
      </c>
    </row>
    <row r="7" spans="1:19" ht="15.75" x14ac:dyDescent="0.25">
      <c r="A7" s="13">
        <v>6</v>
      </c>
      <c r="B7" s="14"/>
      <c r="C7" s="38" t="s">
        <v>23</v>
      </c>
      <c r="D7" s="30" t="s">
        <v>18</v>
      </c>
      <c r="E7" s="17" cm="1">
        <f t="array" ref="E7">_xlfn.XLOOKUP(F7,[1]Hulpblad!C$6:C98,[1]Hulpblad!D$6:D98)</f>
        <v>3.37</v>
      </c>
      <c r="F7" s="18">
        <v>72</v>
      </c>
      <c r="G7" s="19">
        <f>F7/25</f>
        <v>2.88</v>
      </c>
      <c r="H7" s="20">
        <v>89</v>
      </c>
      <c r="I7" s="21">
        <v>15</v>
      </c>
      <c r="J7" s="22">
        <f>H7/F7*100</f>
        <v>123.61111111111111</v>
      </c>
      <c r="K7" s="23">
        <v>91</v>
      </c>
      <c r="L7" s="23">
        <v>20</v>
      </c>
      <c r="M7" s="22">
        <f>K7/F7*100</f>
        <v>126.38888888888889</v>
      </c>
      <c r="N7" s="13">
        <f>H7+K7</f>
        <v>180</v>
      </c>
      <c r="O7" s="24">
        <f>N7/50</f>
        <v>3.6</v>
      </c>
      <c r="P7" s="32">
        <f>O7/G7*100</f>
        <v>125</v>
      </c>
      <c r="Q7" s="26">
        <f>ROUNDDOWN(P7,0)</f>
        <v>125</v>
      </c>
      <c r="R7" s="27"/>
      <c r="S7" s="28">
        <v>80</v>
      </c>
    </row>
    <row r="8" spans="1:19" ht="15.75" x14ac:dyDescent="0.25">
      <c r="A8" s="13">
        <v>7</v>
      </c>
      <c r="B8" s="14"/>
      <c r="C8" s="36" t="s">
        <v>24</v>
      </c>
      <c r="D8" s="16" t="s">
        <v>18</v>
      </c>
      <c r="E8" s="17" cm="1">
        <f t="array" ref="E8">_xlfn.XLOOKUP(F8,[1]Hulpblad!C$6:C42,[1]Hulpblad!D$6:D42)</f>
        <v>3.12</v>
      </c>
      <c r="F8" s="31">
        <v>68</v>
      </c>
      <c r="G8" s="19">
        <f>F8/25</f>
        <v>2.72</v>
      </c>
      <c r="H8" s="20">
        <v>82</v>
      </c>
      <c r="I8" s="21">
        <v>11</v>
      </c>
      <c r="J8" s="22">
        <f>H8/F8*100</f>
        <v>120.58823529411764</v>
      </c>
      <c r="K8" s="23">
        <v>85</v>
      </c>
      <c r="L8" s="23">
        <v>11</v>
      </c>
      <c r="M8" s="22">
        <f>K8/F8*100</f>
        <v>125</v>
      </c>
      <c r="N8" s="13">
        <f>H8+K8</f>
        <v>167</v>
      </c>
      <c r="O8" s="24">
        <f>N8/50</f>
        <v>3.34</v>
      </c>
      <c r="P8" s="32">
        <f>O8/G8*100</f>
        <v>122.79411764705881</v>
      </c>
      <c r="Q8" s="26">
        <f>ROUNDDOWN(P8,0)</f>
        <v>122</v>
      </c>
      <c r="R8" s="27"/>
      <c r="S8" s="28">
        <v>72</v>
      </c>
    </row>
    <row r="9" spans="1:19" ht="15.75" x14ac:dyDescent="0.25">
      <c r="A9" s="13">
        <v>8</v>
      </c>
      <c r="B9" s="14"/>
      <c r="C9" s="33" t="s">
        <v>25</v>
      </c>
      <c r="D9" s="30" t="s">
        <v>18</v>
      </c>
      <c r="E9" s="17" cm="1">
        <f t="array" ref="E9">_xlfn.XLOOKUP(F9,[1]Hulpblad!C$6:C140,[1]Hulpblad!D$6:D140)</f>
        <v>1.85</v>
      </c>
      <c r="F9" s="39">
        <v>47</v>
      </c>
      <c r="G9" s="19">
        <f>F9/25</f>
        <v>1.88</v>
      </c>
      <c r="H9" s="20">
        <v>66</v>
      </c>
      <c r="I9" s="21">
        <v>15</v>
      </c>
      <c r="J9" s="22">
        <f>H9/F9*100</f>
        <v>140.42553191489361</v>
      </c>
      <c r="K9" s="23">
        <v>46</v>
      </c>
      <c r="L9" s="23">
        <v>9</v>
      </c>
      <c r="M9" s="22">
        <f>K9/F9*100</f>
        <v>97.872340425531917</v>
      </c>
      <c r="N9" s="13">
        <f>H9+K9</f>
        <v>112</v>
      </c>
      <c r="O9" s="24">
        <f>N9/50</f>
        <v>2.2400000000000002</v>
      </c>
      <c r="P9" s="32">
        <f>O9/G9*100</f>
        <v>119.14893617021278</v>
      </c>
      <c r="Q9" s="26">
        <f>ROUNDDOWN(P9,0)</f>
        <v>119</v>
      </c>
      <c r="R9" s="27"/>
      <c r="S9" s="40"/>
    </row>
    <row r="10" spans="1:19" ht="15.75" x14ac:dyDescent="0.25">
      <c r="A10" s="13">
        <v>9</v>
      </c>
      <c r="B10" s="14"/>
      <c r="C10" s="33" t="s">
        <v>26</v>
      </c>
      <c r="D10" s="16" t="s">
        <v>18</v>
      </c>
      <c r="E10" s="17" cm="1">
        <f t="array" ref="E10">_xlfn.XLOOKUP(F10,[1]Hulpblad!C$6:C81,[1]Hulpblad!D$6:D81)</f>
        <v>1.75</v>
      </c>
      <c r="F10" s="18">
        <v>45</v>
      </c>
      <c r="G10" s="19">
        <f>F10/25</f>
        <v>1.8</v>
      </c>
      <c r="H10" s="20">
        <v>48</v>
      </c>
      <c r="I10" s="21">
        <v>7</v>
      </c>
      <c r="J10" s="22">
        <f>H10/F10*100</f>
        <v>106.66666666666667</v>
      </c>
      <c r="K10" s="23">
        <v>58</v>
      </c>
      <c r="L10" s="23">
        <v>11</v>
      </c>
      <c r="M10" s="22">
        <f>K10/F10*100</f>
        <v>128.88888888888889</v>
      </c>
      <c r="N10" s="13">
        <f>H10+K10</f>
        <v>106</v>
      </c>
      <c r="O10" s="24">
        <f>N10/50</f>
        <v>2.12</v>
      </c>
      <c r="P10" s="32">
        <f>O10/G10*100</f>
        <v>117.77777777777779</v>
      </c>
      <c r="Q10" s="26">
        <f>ROUNDDOWN(P10,0)</f>
        <v>117</v>
      </c>
      <c r="R10" s="27"/>
      <c r="S10" s="41"/>
    </row>
    <row r="11" spans="1:19" ht="15.75" x14ac:dyDescent="0.25">
      <c r="A11" s="13">
        <v>10</v>
      </c>
      <c r="B11" s="14"/>
      <c r="C11" s="29" t="s">
        <v>27</v>
      </c>
      <c r="D11" s="30" t="s">
        <v>18</v>
      </c>
      <c r="E11" s="17" cm="1">
        <f t="array" ref="E11">_xlfn.XLOOKUP(F11,[1]Hulpblad!C$6:C117,[1]Hulpblad!D$6:D117)</f>
        <v>2.62</v>
      </c>
      <c r="F11" s="18">
        <v>60</v>
      </c>
      <c r="G11" s="19">
        <f>F11/25</f>
        <v>2.4</v>
      </c>
      <c r="H11" s="20">
        <v>68</v>
      </c>
      <c r="I11" s="21">
        <v>9</v>
      </c>
      <c r="J11" s="22">
        <f>H11/F11*100</f>
        <v>113.33333333333333</v>
      </c>
      <c r="K11" s="23">
        <v>70</v>
      </c>
      <c r="L11" s="23">
        <v>16</v>
      </c>
      <c r="M11" s="22">
        <f>K11/F11*100</f>
        <v>116.66666666666667</v>
      </c>
      <c r="N11" s="13">
        <f>H11+K11</f>
        <v>138</v>
      </c>
      <c r="O11" s="24">
        <f>N11/50</f>
        <v>2.76</v>
      </c>
      <c r="P11" s="32">
        <f>O11/G11*100</f>
        <v>114.99999999999999</v>
      </c>
      <c r="Q11" s="26">
        <f>ROUNDDOWN(P11,0)</f>
        <v>115</v>
      </c>
      <c r="R11" s="27"/>
      <c r="S11" s="41"/>
    </row>
    <row r="12" spans="1:19" x14ac:dyDescent="0.25">
      <c r="A12" s="13">
        <v>11</v>
      </c>
      <c r="B12" s="14"/>
      <c r="C12" s="29" t="s">
        <v>28</v>
      </c>
      <c r="D12" s="16" t="s">
        <v>18</v>
      </c>
      <c r="E12" s="17" cm="1">
        <f t="array" ref="E12">_xlfn.XLOOKUP(F12,[1]Hulpblad!C$6:C189,[1]Hulpblad!D$6:D189)</f>
        <v>1.85</v>
      </c>
      <c r="F12" s="18">
        <v>47</v>
      </c>
      <c r="G12" s="19">
        <f>F12/25</f>
        <v>1.88</v>
      </c>
      <c r="H12" s="34">
        <v>40</v>
      </c>
      <c r="I12" s="34">
        <v>8</v>
      </c>
      <c r="J12" s="22">
        <f>H12/F12*100</f>
        <v>85.106382978723403</v>
      </c>
      <c r="K12" s="35">
        <v>62</v>
      </c>
      <c r="L12" s="35">
        <v>13</v>
      </c>
      <c r="M12" s="22">
        <f>K12/F12*100</f>
        <v>131.91489361702128</v>
      </c>
      <c r="N12" s="13">
        <f>H12+K12</f>
        <v>102</v>
      </c>
      <c r="O12" s="24">
        <f>N12/50</f>
        <v>2.04</v>
      </c>
      <c r="P12" s="32">
        <f>O12/G12*100</f>
        <v>108.51063829787235</v>
      </c>
      <c r="Q12" s="26">
        <f>ROUNDDOWN(P12,0)</f>
        <v>108</v>
      </c>
      <c r="R12" s="27"/>
      <c r="S12" s="41"/>
    </row>
    <row r="13" spans="1:19" x14ac:dyDescent="0.25">
      <c r="A13" s="13">
        <v>12</v>
      </c>
      <c r="B13" s="14"/>
      <c r="C13" s="29" t="s">
        <v>29</v>
      </c>
      <c r="D13" s="30" t="s">
        <v>18</v>
      </c>
      <c r="E13" s="17" cm="1">
        <f t="array" ref="E13">_xlfn.XLOOKUP(F13,[1]Hulpblad!C$6:C106,[1]Hulpblad!D$6:D106)</f>
        <v>2.37</v>
      </c>
      <c r="F13" s="18">
        <v>56</v>
      </c>
      <c r="G13" s="19">
        <f>F13/25</f>
        <v>2.2400000000000002</v>
      </c>
      <c r="H13" s="34">
        <v>56</v>
      </c>
      <c r="I13" s="34">
        <v>7</v>
      </c>
      <c r="J13" s="22">
        <f>H13/F13*100</f>
        <v>100</v>
      </c>
      <c r="K13" s="35">
        <v>65</v>
      </c>
      <c r="L13" s="35">
        <v>11</v>
      </c>
      <c r="M13" s="22">
        <f>K13/F13*100</f>
        <v>116.07142857142858</v>
      </c>
      <c r="N13" s="13">
        <f>H13+K13</f>
        <v>121</v>
      </c>
      <c r="O13" s="24">
        <f>N13/50</f>
        <v>2.42</v>
      </c>
      <c r="P13" s="32">
        <f>O13/G13*100</f>
        <v>108.03571428571428</v>
      </c>
      <c r="Q13" s="26">
        <f>ROUNDDOWN(P13,0)</f>
        <v>108</v>
      </c>
      <c r="R13" s="27"/>
      <c r="S13" s="41"/>
    </row>
    <row r="14" spans="1:19" ht="15.75" x14ac:dyDescent="0.25">
      <c r="A14" s="13">
        <v>13</v>
      </c>
      <c r="B14" s="14"/>
      <c r="C14" s="42" t="s">
        <v>30</v>
      </c>
      <c r="D14" s="16" t="s">
        <v>18</v>
      </c>
      <c r="E14" s="17" cm="1">
        <f t="array" ref="E14">_xlfn.XLOOKUP(F14,[1]Hulpblad!C$6:C111,[1]Hulpblad!D$6:D111)</f>
        <v>1.75</v>
      </c>
      <c r="F14" s="31">
        <v>45</v>
      </c>
      <c r="G14" s="19">
        <f>F14/25</f>
        <v>1.8</v>
      </c>
      <c r="H14" s="20">
        <v>31</v>
      </c>
      <c r="I14" s="21">
        <v>7</v>
      </c>
      <c r="J14" s="22">
        <f>H14/F14*100</f>
        <v>68.888888888888886</v>
      </c>
      <c r="K14" s="23">
        <v>66</v>
      </c>
      <c r="L14" s="23">
        <v>11</v>
      </c>
      <c r="M14" s="22">
        <f>K14/F14*100</f>
        <v>146.66666666666666</v>
      </c>
      <c r="N14" s="13">
        <f>H14+K14</f>
        <v>97</v>
      </c>
      <c r="O14" s="24">
        <f>N14/50</f>
        <v>1.94</v>
      </c>
      <c r="P14" s="32">
        <f>O14/G14*100</f>
        <v>107.77777777777777</v>
      </c>
      <c r="Q14" s="26">
        <f>ROUNDDOWN(P14,0)</f>
        <v>107</v>
      </c>
      <c r="R14" s="27"/>
      <c r="S14" s="41"/>
    </row>
    <row r="15" spans="1:19" x14ac:dyDescent="0.25">
      <c r="A15" s="13">
        <v>14</v>
      </c>
      <c r="B15" s="14"/>
      <c r="C15" s="33" t="s">
        <v>31</v>
      </c>
      <c r="D15" s="30" t="s">
        <v>18</v>
      </c>
      <c r="E15" s="17" cm="1">
        <f t="array" ref="E15">_xlfn.XLOOKUP(F15,[1]Hulpblad!C$6:C144,[1]Hulpblad!D$6:D144)</f>
        <v>2.87</v>
      </c>
      <c r="F15" s="18">
        <v>64</v>
      </c>
      <c r="G15" s="19">
        <f>F15/25</f>
        <v>2.56</v>
      </c>
      <c r="H15" s="34">
        <v>71</v>
      </c>
      <c r="I15" s="34">
        <v>10</v>
      </c>
      <c r="J15" s="22">
        <f>H15/F15*100</f>
        <v>110.9375</v>
      </c>
      <c r="K15" s="35">
        <v>65</v>
      </c>
      <c r="L15" s="35">
        <v>8</v>
      </c>
      <c r="M15" s="22">
        <f>K15/F15*100</f>
        <v>101.5625</v>
      </c>
      <c r="N15" s="13">
        <f>H15+K15</f>
        <v>136</v>
      </c>
      <c r="O15" s="24">
        <f>N15/50</f>
        <v>2.72</v>
      </c>
      <c r="P15" s="32">
        <f>O15/G15*100</f>
        <v>106.25</v>
      </c>
      <c r="Q15" s="26">
        <f>ROUNDDOWN(P15,0)</f>
        <v>106</v>
      </c>
      <c r="R15" s="27"/>
      <c r="S15" s="41"/>
    </row>
    <row r="16" spans="1:19" x14ac:dyDescent="0.25">
      <c r="A16" s="13">
        <v>15</v>
      </c>
      <c r="B16" s="14"/>
      <c r="C16" s="29" t="s">
        <v>32</v>
      </c>
      <c r="D16" s="16" t="s">
        <v>18</v>
      </c>
      <c r="E16" s="17" cm="1">
        <f t="array" ref="E16">_xlfn.XLOOKUP(F16,[1]Hulpblad!C$6:C38,[1]Hulpblad!D$6:D38)</f>
        <v>1.65</v>
      </c>
      <c r="F16" s="31">
        <v>42</v>
      </c>
      <c r="G16" s="19">
        <f>F16/25</f>
        <v>1.68</v>
      </c>
      <c r="H16" s="34">
        <v>62</v>
      </c>
      <c r="I16" s="34">
        <v>12</v>
      </c>
      <c r="J16" s="22">
        <f>H16/F16*100</f>
        <v>147.61904761904762</v>
      </c>
      <c r="K16" s="35">
        <v>27</v>
      </c>
      <c r="L16" s="35">
        <v>4</v>
      </c>
      <c r="M16" s="22">
        <f>K16/F16*100</f>
        <v>64.285714285714292</v>
      </c>
      <c r="N16" s="13">
        <f>H16+K16</f>
        <v>89</v>
      </c>
      <c r="O16" s="24">
        <f>N16/50</f>
        <v>1.78</v>
      </c>
      <c r="P16" s="32">
        <f>O16/G16*100</f>
        <v>105.95238095238095</v>
      </c>
      <c r="Q16" s="26">
        <f>ROUNDDOWN(P16,0)</f>
        <v>105</v>
      </c>
      <c r="R16" s="27"/>
      <c r="S16" s="41"/>
    </row>
    <row r="17" spans="1:19" x14ac:dyDescent="0.25">
      <c r="A17" s="13">
        <v>16</v>
      </c>
      <c r="B17" s="14"/>
      <c r="C17" s="29" t="s">
        <v>33</v>
      </c>
      <c r="D17" s="30" t="s">
        <v>18</v>
      </c>
      <c r="E17" s="17" cm="1">
        <f t="array" ref="E17">_xlfn.XLOOKUP(F17,[1]Hulpblad!C$6:C190,[1]Hulpblad!D$6:D190)</f>
        <v>1.95</v>
      </c>
      <c r="F17" s="31">
        <v>50</v>
      </c>
      <c r="G17" s="19">
        <f>F17/25</f>
        <v>2</v>
      </c>
      <c r="H17" s="43">
        <v>40</v>
      </c>
      <c r="I17" s="43">
        <v>7</v>
      </c>
      <c r="J17" s="22">
        <f>H17/F17*100</f>
        <v>80</v>
      </c>
      <c r="K17" s="43">
        <v>65</v>
      </c>
      <c r="L17" s="43">
        <v>11</v>
      </c>
      <c r="M17" s="22">
        <f>K17/F17*100</f>
        <v>130</v>
      </c>
      <c r="N17" s="13">
        <f>H17+K17</f>
        <v>105</v>
      </c>
      <c r="O17" s="24">
        <f>N17/50</f>
        <v>2.1</v>
      </c>
      <c r="P17" s="32">
        <f>O17/G17*100</f>
        <v>105</v>
      </c>
      <c r="Q17" s="26">
        <f>ROUNDDOWN(P17,0)</f>
        <v>105</v>
      </c>
      <c r="R17" s="27"/>
      <c r="S17" s="41"/>
    </row>
    <row r="18" spans="1:19" ht="15.75" x14ac:dyDescent="0.25">
      <c r="A18" s="13">
        <v>17</v>
      </c>
      <c r="B18" s="14"/>
      <c r="C18" s="29" t="s">
        <v>34</v>
      </c>
      <c r="D18" s="16" t="s">
        <v>18</v>
      </c>
      <c r="E18" s="17" cm="1">
        <f t="array" ref="E18">_xlfn.XLOOKUP(F18,[1]Hulpblad!C$6:C99,[1]Hulpblad!D$6:D99)</f>
        <v>2.87</v>
      </c>
      <c r="F18" s="18">
        <v>64</v>
      </c>
      <c r="G18" s="19">
        <f>F18/25</f>
        <v>2.56</v>
      </c>
      <c r="H18" s="20">
        <v>56</v>
      </c>
      <c r="I18" s="21">
        <v>13</v>
      </c>
      <c r="J18" s="22">
        <f>H18/F18*100</f>
        <v>87.5</v>
      </c>
      <c r="K18" s="23">
        <v>76</v>
      </c>
      <c r="L18" s="23">
        <v>11</v>
      </c>
      <c r="M18" s="22">
        <f>K18/F18*100</f>
        <v>118.75</v>
      </c>
      <c r="N18" s="13">
        <f>H18+K18</f>
        <v>132</v>
      </c>
      <c r="O18" s="24">
        <f>N18/50</f>
        <v>2.64</v>
      </c>
      <c r="P18" s="32">
        <f>O18/G18*100</f>
        <v>103.125</v>
      </c>
      <c r="Q18" s="26">
        <f>ROUNDDOWN(P18,0)</f>
        <v>103</v>
      </c>
      <c r="R18" s="27"/>
      <c r="S18" s="41"/>
    </row>
    <row r="19" spans="1:19" ht="15.75" x14ac:dyDescent="0.25">
      <c r="A19" s="13">
        <v>18</v>
      </c>
      <c r="B19" s="14"/>
      <c r="C19" s="29" t="s">
        <v>35</v>
      </c>
      <c r="D19" s="30" t="s">
        <v>18</v>
      </c>
      <c r="E19" s="17" cm="1">
        <f t="array" ref="E19">_xlfn.XLOOKUP(F19,[1]Hulpblad!C$6:C188,[1]Hulpblad!D$6:D188)</f>
        <v>1.65</v>
      </c>
      <c r="F19" s="31">
        <v>42</v>
      </c>
      <c r="G19" s="19">
        <f>F19/25</f>
        <v>1.68</v>
      </c>
      <c r="H19" s="20">
        <v>33</v>
      </c>
      <c r="I19" s="21">
        <v>6</v>
      </c>
      <c r="J19" s="22">
        <f>H19/F19*100</f>
        <v>78.571428571428569</v>
      </c>
      <c r="K19" s="23">
        <v>52</v>
      </c>
      <c r="L19" s="23">
        <v>14</v>
      </c>
      <c r="M19" s="22">
        <f>K19/F19*100</f>
        <v>123.80952380952381</v>
      </c>
      <c r="N19" s="13">
        <f>H19+K19</f>
        <v>85</v>
      </c>
      <c r="O19" s="24">
        <f>N19/50</f>
        <v>1.7</v>
      </c>
      <c r="P19" s="32">
        <f>O19/G19*100</f>
        <v>101.19047619047619</v>
      </c>
      <c r="Q19" s="26">
        <f>ROUNDDOWN(P19,0)</f>
        <v>101</v>
      </c>
      <c r="R19" s="27"/>
      <c r="S19" s="41"/>
    </row>
    <row r="20" spans="1:19" ht="15.75" x14ac:dyDescent="0.25">
      <c r="A20" s="13">
        <v>19</v>
      </c>
      <c r="B20" s="14"/>
      <c r="C20" s="29" t="s">
        <v>36</v>
      </c>
      <c r="D20" s="16" t="s">
        <v>18</v>
      </c>
      <c r="E20" s="17" cm="1">
        <f t="array" ref="E20">_xlfn.XLOOKUP(F20,[1]Hulpblad!C$6:C197,[1]Hulpblad!D$6:D197)</f>
        <v>2.12</v>
      </c>
      <c r="F20" s="31">
        <v>52</v>
      </c>
      <c r="G20" s="19">
        <f>F20/25</f>
        <v>2.08</v>
      </c>
      <c r="H20" s="20">
        <v>52</v>
      </c>
      <c r="I20" s="21">
        <v>8</v>
      </c>
      <c r="J20" s="22">
        <f>H20/F20*100</f>
        <v>100</v>
      </c>
      <c r="K20" s="23">
        <v>53</v>
      </c>
      <c r="L20" s="23">
        <v>8</v>
      </c>
      <c r="M20" s="22">
        <f>K20/F20*100</f>
        <v>101.92307692307692</v>
      </c>
      <c r="N20" s="13">
        <f>H20+K20</f>
        <v>105</v>
      </c>
      <c r="O20" s="24">
        <f>N20/50</f>
        <v>2.1</v>
      </c>
      <c r="P20" s="32">
        <f>O20/G20*100</f>
        <v>100.96153846153845</v>
      </c>
      <c r="Q20" s="26">
        <f>ROUNDDOWN(P20,0)</f>
        <v>100</v>
      </c>
      <c r="R20" s="27"/>
      <c r="S20" s="41"/>
    </row>
    <row r="21" spans="1:19" x14ac:dyDescent="0.25">
      <c r="A21" s="13">
        <v>20</v>
      </c>
      <c r="B21" s="14"/>
      <c r="C21" s="33" t="s">
        <v>37</v>
      </c>
      <c r="D21" s="30" t="s">
        <v>18</v>
      </c>
      <c r="E21" s="17" cm="1">
        <f t="array" ref="E21">_xlfn.XLOOKUP(F21,[1]Hulpblad!C$6:C207,[1]Hulpblad!D$6:D207)</f>
        <v>2.12</v>
      </c>
      <c r="F21" s="18">
        <v>52</v>
      </c>
      <c r="G21" s="19">
        <f>F21/25</f>
        <v>2.08</v>
      </c>
      <c r="H21" s="34">
        <v>48</v>
      </c>
      <c r="I21" s="34">
        <v>7</v>
      </c>
      <c r="J21" s="22">
        <f>H21/F21*100</f>
        <v>92.307692307692307</v>
      </c>
      <c r="K21" s="35">
        <v>55</v>
      </c>
      <c r="L21" s="35">
        <v>6</v>
      </c>
      <c r="M21" s="22">
        <f>K21/F21*100</f>
        <v>105.76923076923077</v>
      </c>
      <c r="N21" s="13">
        <f>H21+K21</f>
        <v>103</v>
      </c>
      <c r="O21" s="24">
        <f>N21/50</f>
        <v>2.06</v>
      </c>
      <c r="P21" s="32">
        <f>O21/G21*100</f>
        <v>99.038461538461547</v>
      </c>
      <c r="Q21" s="26">
        <f>ROUNDDOWN(P21,0)</f>
        <v>99</v>
      </c>
      <c r="R21" s="27"/>
      <c r="S21" s="41"/>
    </row>
    <row r="22" spans="1:19" ht="15.75" x14ac:dyDescent="0.25">
      <c r="A22" s="13">
        <v>21</v>
      </c>
      <c r="B22" s="14"/>
      <c r="C22" s="29" t="s">
        <v>38</v>
      </c>
      <c r="D22" s="16" t="s">
        <v>18</v>
      </c>
      <c r="E22" s="17" cm="1">
        <f t="array" ref="E22">_xlfn.XLOOKUP(F22,[1]Hulpblad!C$6:C93,[1]Hulpblad!D$6:D93)</f>
        <v>3.37</v>
      </c>
      <c r="F22" s="18">
        <v>72</v>
      </c>
      <c r="G22" s="19">
        <f>F22/25</f>
        <v>2.88</v>
      </c>
      <c r="H22" s="20">
        <v>60</v>
      </c>
      <c r="I22" s="21">
        <v>16</v>
      </c>
      <c r="J22" s="22">
        <f>H22/F22*100</f>
        <v>83.333333333333343</v>
      </c>
      <c r="K22" s="23">
        <v>80</v>
      </c>
      <c r="L22" s="23">
        <v>17</v>
      </c>
      <c r="M22" s="22">
        <f>K22/F22*100</f>
        <v>111.11111111111111</v>
      </c>
      <c r="N22" s="13">
        <f>H22+K22</f>
        <v>140</v>
      </c>
      <c r="O22" s="24">
        <f>N22/50</f>
        <v>2.8</v>
      </c>
      <c r="P22" s="32">
        <f>O22/G22*100</f>
        <v>97.222222222222214</v>
      </c>
      <c r="Q22" s="26">
        <f>ROUNDDOWN(P22,0)</f>
        <v>97</v>
      </c>
      <c r="R22" s="27"/>
      <c r="S22" s="44"/>
    </row>
    <row r="23" spans="1:19" ht="15.75" x14ac:dyDescent="0.25">
      <c r="A23" s="13">
        <v>22</v>
      </c>
      <c r="B23" s="14"/>
      <c r="C23" s="29" t="s">
        <v>39</v>
      </c>
      <c r="D23" s="30" t="s">
        <v>18</v>
      </c>
      <c r="E23" s="17" cm="1">
        <f t="array" ref="E23">_xlfn.XLOOKUP(F23,[1]Hulpblad!C$6:C157,[1]Hulpblad!D$6:D157)</f>
        <v>2.87</v>
      </c>
      <c r="F23" s="31">
        <v>64</v>
      </c>
      <c r="G23" s="19">
        <f>F23/25</f>
        <v>2.56</v>
      </c>
      <c r="H23" s="20">
        <v>65</v>
      </c>
      <c r="I23" s="21">
        <v>11</v>
      </c>
      <c r="J23" s="22">
        <f>H23/F23*100</f>
        <v>101.5625</v>
      </c>
      <c r="K23" s="23">
        <v>57</v>
      </c>
      <c r="L23" s="23">
        <v>10</v>
      </c>
      <c r="M23" s="22">
        <f>K23/F23*100</f>
        <v>89.0625</v>
      </c>
      <c r="N23" s="13">
        <f>H23+K23</f>
        <v>122</v>
      </c>
      <c r="O23" s="24">
        <f>N23/50</f>
        <v>2.44</v>
      </c>
      <c r="P23" s="32">
        <f>O23/G23*100</f>
        <v>95.3125</v>
      </c>
      <c r="Q23" s="26">
        <f>ROUNDDOWN(P23,0)</f>
        <v>95</v>
      </c>
      <c r="R23" s="27"/>
      <c r="S23" s="41"/>
    </row>
    <row r="24" spans="1:19" ht="15.75" x14ac:dyDescent="0.25">
      <c r="A24" s="13">
        <v>23</v>
      </c>
      <c r="B24" s="14"/>
      <c r="C24" s="29" t="s">
        <v>40</v>
      </c>
      <c r="D24" s="16" t="s">
        <v>18</v>
      </c>
      <c r="E24" s="17" cm="1">
        <f t="array" ref="E24">_xlfn.XLOOKUP(F24,[1]Hulpblad!C$6:C125,[1]Hulpblad!D$6:D125)</f>
        <v>1.65</v>
      </c>
      <c r="F24" s="18">
        <v>42</v>
      </c>
      <c r="G24" s="19">
        <f>F24/25</f>
        <v>1.68</v>
      </c>
      <c r="H24" s="20">
        <v>48</v>
      </c>
      <c r="I24" s="21">
        <v>9</v>
      </c>
      <c r="J24" s="22">
        <f>H24/F24*100</f>
        <v>114.28571428571428</v>
      </c>
      <c r="K24" s="23">
        <v>32</v>
      </c>
      <c r="L24" s="23">
        <v>5</v>
      </c>
      <c r="M24" s="22">
        <f>K24/F24*100</f>
        <v>76.19047619047619</v>
      </c>
      <c r="N24" s="13">
        <f>H24+K24</f>
        <v>80</v>
      </c>
      <c r="O24" s="24">
        <f>N24/50</f>
        <v>1.6</v>
      </c>
      <c r="P24" s="32">
        <f>O24/G24*100</f>
        <v>95.238095238095241</v>
      </c>
      <c r="Q24" s="26">
        <f>ROUNDDOWN(P24,0)</f>
        <v>95</v>
      </c>
      <c r="R24" s="27"/>
      <c r="S24" s="41"/>
    </row>
    <row r="25" spans="1:19" ht="15.75" x14ac:dyDescent="0.25">
      <c r="A25" s="13">
        <v>24</v>
      </c>
      <c r="B25" s="14"/>
      <c r="C25" s="29" t="s">
        <v>41</v>
      </c>
      <c r="D25" s="30" t="s">
        <v>18</v>
      </c>
      <c r="E25" s="17" cm="1">
        <f t="array" ref="E25">_xlfn.XLOOKUP(F25,[1]Hulpblad!C$6:C182,[1]Hulpblad!D$6:D182)</f>
        <v>1.75</v>
      </c>
      <c r="F25" s="45">
        <v>45</v>
      </c>
      <c r="G25" s="19">
        <f>F25/25</f>
        <v>1.8</v>
      </c>
      <c r="H25" s="20">
        <v>37</v>
      </c>
      <c r="I25" s="21">
        <v>6</v>
      </c>
      <c r="J25" s="22">
        <f>H25/F25*100</f>
        <v>82.222222222222214</v>
      </c>
      <c r="K25" s="23">
        <v>48</v>
      </c>
      <c r="L25" s="23">
        <v>11</v>
      </c>
      <c r="M25" s="22">
        <f>K25/F25*100</f>
        <v>106.66666666666667</v>
      </c>
      <c r="N25" s="13">
        <f>H25+K25</f>
        <v>85</v>
      </c>
      <c r="O25" s="24">
        <f>N25/50</f>
        <v>1.7</v>
      </c>
      <c r="P25" s="32">
        <f>O25/G25*100</f>
        <v>94.444444444444443</v>
      </c>
      <c r="Q25" s="26">
        <f>ROUNDDOWN(P25,0)</f>
        <v>94</v>
      </c>
      <c r="R25" s="27"/>
      <c r="S25" s="41"/>
    </row>
    <row r="26" spans="1:19" x14ac:dyDescent="0.25">
      <c r="A26" s="13">
        <v>25</v>
      </c>
      <c r="B26" s="14"/>
      <c r="C26" s="29" t="s">
        <v>42</v>
      </c>
      <c r="D26" s="16" t="s">
        <v>18</v>
      </c>
      <c r="E26" s="17" cm="1">
        <f t="array" ref="E26">_xlfn.XLOOKUP(F26,[1]Hulpblad!C$6:C173,[1]Hulpblad!D$6:D173)</f>
        <v>2.12</v>
      </c>
      <c r="F26" s="18">
        <v>52</v>
      </c>
      <c r="G26" s="19">
        <f>F26/25</f>
        <v>2.08</v>
      </c>
      <c r="H26" s="34">
        <v>61</v>
      </c>
      <c r="I26" s="34">
        <v>11</v>
      </c>
      <c r="J26" s="22">
        <f>H26/F26*100</f>
        <v>117.30769230769231</v>
      </c>
      <c r="K26" s="35">
        <v>37</v>
      </c>
      <c r="L26" s="35">
        <v>4</v>
      </c>
      <c r="M26" s="22">
        <f>K26/F26*100</f>
        <v>71.15384615384616</v>
      </c>
      <c r="N26" s="13">
        <f>H26+K26</f>
        <v>98</v>
      </c>
      <c r="O26" s="24">
        <f>N26/50</f>
        <v>1.96</v>
      </c>
      <c r="P26" s="32">
        <f>O26/G26*100</f>
        <v>94.230769230769226</v>
      </c>
      <c r="Q26" s="26">
        <f>ROUNDDOWN(P26,0)</f>
        <v>94</v>
      </c>
      <c r="R26" s="27"/>
      <c r="S26" s="41"/>
    </row>
    <row r="27" spans="1:19" x14ac:dyDescent="0.25">
      <c r="A27" s="13">
        <v>26</v>
      </c>
      <c r="B27" s="14"/>
      <c r="C27" s="29" t="s">
        <v>43</v>
      </c>
      <c r="D27" s="30" t="s">
        <v>18</v>
      </c>
      <c r="E27" s="17" cm="1">
        <f t="array" ref="E27">_xlfn.XLOOKUP(F27,[1]Hulpblad!C$6:C95,[1]Hulpblad!D$6:D95)</f>
        <v>2.87</v>
      </c>
      <c r="F27" s="18">
        <v>64</v>
      </c>
      <c r="G27" s="19">
        <f>F27/25</f>
        <v>2.56</v>
      </c>
      <c r="H27" s="34">
        <v>55</v>
      </c>
      <c r="I27" s="34">
        <v>12</v>
      </c>
      <c r="J27" s="22">
        <f>H27/F27*100</f>
        <v>85.9375</v>
      </c>
      <c r="K27" s="35">
        <v>65</v>
      </c>
      <c r="L27" s="35">
        <v>10</v>
      </c>
      <c r="M27" s="22">
        <f>K27/F27*100</f>
        <v>101.5625</v>
      </c>
      <c r="N27" s="13">
        <f>H27+K27</f>
        <v>120</v>
      </c>
      <c r="O27" s="24">
        <f>N27/50</f>
        <v>2.4</v>
      </c>
      <c r="P27" s="32">
        <f>O27/G27*100</f>
        <v>93.75</v>
      </c>
      <c r="Q27" s="26">
        <f>ROUNDDOWN(P27,0)</f>
        <v>93</v>
      </c>
      <c r="R27" s="27"/>
      <c r="S27" s="41"/>
    </row>
    <row r="28" spans="1:19" ht="15.75" x14ac:dyDescent="0.25">
      <c r="A28" s="13">
        <v>27</v>
      </c>
      <c r="B28" s="14"/>
      <c r="C28" s="29" t="s">
        <v>44</v>
      </c>
      <c r="D28" s="16" t="s">
        <v>18</v>
      </c>
      <c r="E28" s="17" cm="1">
        <f t="array" ref="E28">_xlfn.XLOOKUP(F28,[1]Hulpblad!C$6:C51,[1]Hulpblad!D$6:D51)</f>
        <v>1.75</v>
      </c>
      <c r="F28" s="31">
        <v>45</v>
      </c>
      <c r="G28" s="19">
        <f>F28/25</f>
        <v>1.8</v>
      </c>
      <c r="H28" s="20">
        <v>29</v>
      </c>
      <c r="I28" s="21">
        <v>6</v>
      </c>
      <c r="J28" s="22">
        <f>H28/F28*100</f>
        <v>64.444444444444443</v>
      </c>
      <c r="K28" s="23">
        <v>54</v>
      </c>
      <c r="L28" s="23">
        <v>8</v>
      </c>
      <c r="M28" s="22">
        <f>K28/F28*100</f>
        <v>120</v>
      </c>
      <c r="N28" s="13">
        <f>H28+K28</f>
        <v>83</v>
      </c>
      <c r="O28" s="24">
        <f>N28/50</f>
        <v>1.66</v>
      </c>
      <c r="P28" s="32">
        <f>O28/G28*100</f>
        <v>92.222222222222214</v>
      </c>
      <c r="Q28" s="26">
        <f>ROUNDDOWN(P28,0)</f>
        <v>92</v>
      </c>
      <c r="R28" s="27"/>
      <c r="S28" s="41"/>
    </row>
    <row r="29" spans="1:19" ht="15.75" x14ac:dyDescent="0.25">
      <c r="A29" s="13">
        <v>28</v>
      </c>
      <c r="B29" s="14"/>
      <c r="C29" s="29" t="s">
        <v>45</v>
      </c>
      <c r="D29" s="30" t="s">
        <v>18</v>
      </c>
      <c r="E29" s="17" cm="1">
        <f t="array" ref="E29">_xlfn.XLOOKUP(F29,[1]Hulpblad!C$6:C127,[1]Hulpblad!D$6:D127)</f>
        <v>2.87</v>
      </c>
      <c r="F29" s="18">
        <v>64</v>
      </c>
      <c r="G29" s="19">
        <f>F29/25</f>
        <v>2.56</v>
      </c>
      <c r="H29" s="20">
        <v>49</v>
      </c>
      <c r="I29" s="21">
        <v>7</v>
      </c>
      <c r="J29" s="22">
        <f>H29/F29*100</f>
        <v>76.5625</v>
      </c>
      <c r="K29" s="23">
        <v>66</v>
      </c>
      <c r="L29" s="23">
        <v>9</v>
      </c>
      <c r="M29" s="22">
        <f>K29/F29*100</f>
        <v>103.125</v>
      </c>
      <c r="N29" s="13">
        <f>H29+K29</f>
        <v>115</v>
      </c>
      <c r="O29" s="24">
        <f>N29/50</f>
        <v>2.2999999999999998</v>
      </c>
      <c r="P29" s="32">
        <f>O29/G29*100</f>
        <v>89.843749999999986</v>
      </c>
      <c r="Q29" s="26">
        <f>ROUNDDOWN(P29,0)</f>
        <v>89</v>
      </c>
      <c r="R29" s="27"/>
      <c r="S29" s="41"/>
    </row>
    <row r="30" spans="1:19" ht="15.75" x14ac:dyDescent="0.25">
      <c r="A30" s="13">
        <v>29</v>
      </c>
      <c r="B30" s="14"/>
      <c r="C30" s="46" t="s">
        <v>46</v>
      </c>
      <c r="D30" s="16" t="s">
        <v>18</v>
      </c>
      <c r="E30" s="17" cm="1">
        <f t="array" ref="E30">_xlfn.XLOOKUP(F30,[1]Hulpblad!C$6:C137,[1]Hulpblad!D$6:D137)</f>
        <v>1.85</v>
      </c>
      <c r="F30" s="39">
        <v>47</v>
      </c>
      <c r="G30" s="19">
        <f>F30/25</f>
        <v>1.88</v>
      </c>
      <c r="H30" s="20">
        <v>24</v>
      </c>
      <c r="I30" s="20">
        <v>10</v>
      </c>
      <c r="J30" s="22">
        <f>H30/F30*100</f>
        <v>51.063829787234042</v>
      </c>
      <c r="K30" s="23">
        <v>60</v>
      </c>
      <c r="L30" s="23">
        <v>7</v>
      </c>
      <c r="M30" s="22">
        <f>K30/F30*100</f>
        <v>127.65957446808511</v>
      </c>
      <c r="N30" s="13">
        <f>H30+K30</f>
        <v>84</v>
      </c>
      <c r="O30" s="24">
        <f>N30/50</f>
        <v>1.68</v>
      </c>
      <c r="P30" s="32">
        <f>O30/G30*100</f>
        <v>89.361702127659584</v>
      </c>
      <c r="Q30" s="26">
        <f>ROUNDDOWN(P30,0)</f>
        <v>89</v>
      </c>
      <c r="R30" s="27"/>
      <c r="S30" s="41"/>
    </row>
    <row r="31" spans="1:19" ht="15.75" x14ac:dyDescent="0.25">
      <c r="A31" s="13">
        <v>30</v>
      </c>
      <c r="B31" s="14"/>
      <c r="C31" s="29" t="s">
        <v>47</v>
      </c>
      <c r="D31" s="30" t="s">
        <v>18</v>
      </c>
      <c r="E31" s="17" cm="1">
        <f t="array" ref="E31">_xlfn.XLOOKUP(F31,[1]Hulpblad!C$6:C210,[1]Hulpblad!D$6:D210)</f>
        <v>3.12</v>
      </c>
      <c r="F31" s="31">
        <v>68</v>
      </c>
      <c r="G31" s="19">
        <f>F31/25</f>
        <v>2.72</v>
      </c>
      <c r="H31" s="20">
        <v>53</v>
      </c>
      <c r="I31" s="21">
        <v>11</v>
      </c>
      <c r="J31" s="22">
        <f>H31/F31*100</f>
        <v>77.941176470588232</v>
      </c>
      <c r="K31" s="23">
        <v>68</v>
      </c>
      <c r="L31" s="23">
        <v>13</v>
      </c>
      <c r="M31" s="22">
        <f>K31/F31*100</f>
        <v>100</v>
      </c>
      <c r="N31" s="13">
        <f>H31+K31</f>
        <v>121</v>
      </c>
      <c r="O31" s="24">
        <f>N31/50</f>
        <v>2.42</v>
      </c>
      <c r="P31" s="32">
        <f>O31/G31*100</f>
        <v>88.970588235294116</v>
      </c>
      <c r="Q31" s="26">
        <f>ROUNDDOWN(P31,0)</f>
        <v>88</v>
      </c>
      <c r="R31" s="27"/>
      <c r="S31" s="41"/>
    </row>
    <row r="32" spans="1:19" ht="15.75" x14ac:dyDescent="0.25">
      <c r="A32" s="13">
        <v>31</v>
      </c>
      <c r="B32" s="14"/>
      <c r="C32" s="47" t="s">
        <v>48</v>
      </c>
      <c r="D32" s="16" t="s">
        <v>18</v>
      </c>
      <c r="E32" s="17" cm="1">
        <f t="array" ref="E32">_xlfn.XLOOKUP(F32,[1]Hulpblad!C$6:C149,[1]Hulpblad!D$6:D149)</f>
        <v>3.12</v>
      </c>
      <c r="F32" s="18">
        <v>68</v>
      </c>
      <c r="G32" s="19">
        <f>F32/25</f>
        <v>2.72</v>
      </c>
      <c r="H32" s="20">
        <v>60</v>
      </c>
      <c r="I32" s="21">
        <v>13</v>
      </c>
      <c r="J32" s="22">
        <f>H32/F32*100</f>
        <v>88.235294117647058</v>
      </c>
      <c r="K32" s="23">
        <v>59</v>
      </c>
      <c r="L32" s="23">
        <v>15</v>
      </c>
      <c r="M32" s="22">
        <f>K32/F32*100</f>
        <v>86.764705882352942</v>
      </c>
      <c r="N32" s="13">
        <f>H32+K32</f>
        <v>119</v>
      </c>
      <c r="O32" s="24">
        <f>N32/50</f>
        <v>2.38</v>
      </c>
      <c r="P32" s="32">
        <f>O32/G32*100</f>
        <v>87.499999999999986</v>
      </c>
      <c r="Q32" s="26">
        <f>ROUNDDOWN(P32,0)</f>
        <v>87</v>
      </c>
      <c r="R32" s="27"/>
      <c r="S32" s="41"/>
    </row>
    <row r="33" spans="1:19" ht="15.75" x14ac:dyDescent="0.25">
      <c r="A33" s="13">
        <v>32</v>
      </c>
      <c r="B33" s="14"/>
      <c r="C33" s="29" t="s">
        <v>49</v>
      </c>
      <c r="D33" s="30" t="s">
        <v>18</v>
      </c>
      <c r="E33" s="17" cm="1">
        <f t="array" ref="E33">_xlfn.XLOOKUP(F33,[1]Hulpblad!C$6:C151,[1]Hulpblad!D$6:D151)</f>
        <v>3.12</v>
      </c>
      <c r="F33" s="18">
        <v>68</v>
      </c>
      <c r="G33" s="19">
        <f>F33/25</f>
        <v>2.72</v>
      </c>
      <c r="H33" s="20">
        <v>46</v>
      </c>
      <c r="I33" s="21">
        <v>8</v>
      </c>
      <c r="J33" s="22">
        <f>H33/F33*100</f>
        <v>67.64705882352942</v>
      </c>
      <c r="K33" s="23">
        <v>73</v>
      </c>
      <c r="L33" s="23">
        <v>10</v>
      </c>
      <c r="M33" s="22">
        <f>K33/F33*100</f>
        <v>107.35294117647058</v>
      </c>
      <c r="N33" s="13">
        <f>H33+K33</f>
        <v>119</v>
      </c>
      <c r="O33" s="24">
        <f>N33/50</f>
        <v>2.38</v>
      </c>
      <c r="P33" s="32">
        <f>O33/G33*100</f>
        <v>87.499999999999986</v>
      </c>
      <c r="Q33" s="26">
        <f>ROUNDDOWN(P33,0)</f>
        <v>87</v>
      </c>
      <c r="R33" s="27"/>
      <c r="S33" s="41"/>
    </row>
    <row r="34" spans="1:19" ht="15.75" x14ac:dyDescent="0.25">
      <c r="A34" s="13">
        <v>33</v>
      </c>
      <c r="B34" s="14"/>
      <c r="C34" s="29" t="s">
        <v>50</v>
      </c>
      <c r="D34" s="16" t="s">
        <v>18</v>
      </c>
      <c r="E34" s="17" cm="1">
        <f t="array" ref="E34">_xlfn.XLOOKUP(F34,[1]Hulpblad!C$6:C171,[1]Hulpblad!D$6:D171)</f>
        <v>2.87</v>
      </c>
      <c r="F34" s="18">
        <v>64</v>
      </c>
      <c r="G34" s="19">
        <f>F34/25</f>
        <v>2.56</v>
      </c>
      <c r="H34" s="20">
        <v>56</v>
      </c>
      <c r="I34" s="21">
        <v>14</v>
      </c>
      <c r="J34" s="22">
        <f>H34/F34*100</f>
        <v>87.5</v>
      </c>
      <c r="K34" s="23">
        <v>51</v>
      </c>
      <c r="L34" s="23">
        <v>16</v>
      </c>
      <c r="M34" s="22">
        <f>K34/F34*100</f>
        <v>79.6875</v>
      </c>
      <c r="N34" s="13">
        <f>H34+K34</f>
        <v>107</v>
      </c>
      <c r="O34" s="24">
        <f>N34/50</f>
        <v>2.14</v>
      </c>
      <c r="P34" s="32">
        <f>O34/G34*100</f>
        <v>83.59375</v>
      </c>
      <c r="Q34" s="26">
        <f>ROUNDDOWN(P34,0)</f>
        <v>83</v>
      </c>
      <c r="R34" s="27"/>
      <c r="S34" s="41"/>
    </row>
    <row r="35" spans="1:19" x14ac:dyDescent="0.25">
      <c r="A35" s="13">
        <v>34</v>
      </c>
      <c r="B35" s="14"/>
      <c r="C35" s="29" t="s">
        <v>51</v>
      </c>
      <c r="D35" s="30" t="s">
        <v>18</v>
      </c>
      <c r="E35" s="17" cm="1">
        <f t="array" ref="E35">_xlfn.XLOOKUP(F35,[1]Hulpblad!C$6:C75,[1]Hulpblad!D$6:D75)</f>
        <v>2.62</v>
      </c>
      <c r="F35" s="18">
        <v>60</v>
      </c>
      <c r="G35" s="19">
        <f>F35/25</f>
        <v>2.4</v>
      </c>
      <c r="H35" s="34">
        <v>40</v>
      </c>
      <c r="I35" s="34">
        <v>12</v>
      </c>
      <c r="J35" s="22">
        <f>H35/F35*100</f>
        <v>66.666666666666657</v>
      </c>
      <c r="K35" s="35">
        <v>59</v>
      </c>
      <c r="L35" s="35">
        <v>9</v>
      </c>
      <c r="M35" s="22">
        <f>K35/F35*100</f>
        <v>98.333333333333329</v>
      </c>
      <c r="N35" s="13">
        <f>H35+K35</f>
        <v>99</v>
      </c>
      <c r="O35" s="24">
        <f>N35/50</f>
        <v>1.98</v>
      </c>
      <c r="P35" s="32">
        <f>O35/G35*100</f>
        <v>82.5</v>
      </c>
      <c r="Q35" s="26">
        <f>ROUNDDOWN(P35,0)</f>
        <v>82</v>
      </c>
      <c r="R35" s="27"/>
      <c r="S35" s="41"/>
    </row>
    <row r="36" spans="1:19" ht="15.75" x14ac:dyDescent="0.25">
      <c r="A36" s="13">
        <v>35</v>
      </c>
      <c r="B36" s="14"/>
      <c r="C36" s="29" t="s">
        <v>52</v>
      </c>
      <c r="D36" s="16" t="s">
        <v>18</v>
      </c>
      <c r="E36" s="17" cm="1">
        <f t="array" ref="E36">_xlfn.XLOOKUP(F36,[1]Hulpblad!C$6:C43,[1]Hulpblad!D$6:D43)</f>
        <v>2.12</v>
      </c>
      <c r="F36" s="18">
        <v>52</v>
      </c>
      <c r="G36" s="19">
        <f>F36/25</f>
        <v>2.08</v>
      </c>
      <c r="H36" s="20">
        <v>35</v>
      </c>
      <c r="I36" s="21">
        <v>8</v>
      </c>
      <c r="J36" s="22">
        <f>H36/F36*100</f>
        <v>67.307692307692307</v>
      </c>
      <c r="K36" s="23">
        <v>50</v>
      </c>
      <c r="L36" s="23">
        <v>9</v>
      </c>
      <c r="M36" s="22">
        <f>K36/F36*100</f>
        <v>96.15384615384616</v>
      </c>
      <c r="N36" s="13">
        <f>H36+K36</f>
        <v>85</v>
      </c>
      <c r="O36" s="24">
        <f>N36/50</f>
        <v>1.7</v>
      </c>
      <c r="P36" s="32">
        <f>O36/G36*100</f>
        <v>81.730769230769226</v>
      </c>
      <c r="Q36" s="26">
        <f>ROUNDDOWN(P36,0)</f>
        <v>81</v>
      </c>
      <c r="R36" s="27"/>
      <c r="S36" s="41"/>
    </row>
    <row r="37" spans="1:19" ht="15.75" x14ac:dyDescent="0.25">
      <c r="A37" s="13">
        <v>36</v>
      </c>
      <c r="B37" s="14"/>
      <c r="C37" s="42" t="s">
        <v>53</v>
      </c>
      <c r="D37" s="30" t="s">
        <v>18</v>
      </c>
      <c r="E37" s="17" cm="1">
        <f t="array" ref="E37">_xlfn.XLOOKUP(F37,[1]Hulpblad!C$6:C185,[1]Hulpblad!D$6:D185)</f>
        <v>1.75</v>
      </c>
      <c r="F37" s="31">
        <v>45</v>
      </c>
      <c r="G37" s="19">
        <f>F37/25</f>
        <v>1.8</v>
      </c>
      <c r="H37" s="20">
        <v>47</v>
      </c>
      <c r="I37" s="21">
        <v>9</v>
      </c>
      <c r="J37" s="22">
        <f>H37/F37*100</f>
        <v>104.44444444444446</v>
      </c>
      <c r="K37" s="23">
        <v>26</v>
      </c>
      <c r="L37" s="23">
        <v>5</v>
      </c>
      <c r="M37" s="22">
        <f>K37/F37*100</f>
        <v>57.777777777777771</v>
      </c>
      <c r="N37" s="13">
        <f>H37+K37</f>
        <v>73</v>
      </c>
      <c r="O37" s="24">
        <f>N37/50</f>
        <v>1.46</v>
      </c>
      <c r="P37" s="32">
        <f>O37/G37*100</f>
        <v>81.111111111111114</v>
      </c>
      <c r="Q37" s="26">
        <f>ROUNDDOWN(P37,0)</f>
        <v>81</v>
      </c>
      <c r="R37" s="27"/>
      <c r="S37" s="41"/>
    </row>
    <row r="38" spans="1:19" x14ac:dyDescent="0.25">
      <c r="A38" s="13">
        <v>37</v>
      </c>
      <c r="B38" s="14"/>
      <c r="C38" s="38" t="s">
        <v>54</v>
      </c>
      <c r="D38" s="16" t="s">
        <v>18</v>
      </c>
      <c r="E38" s="17" cm="1">
        <f t="array" ref="E38">_xlfn.XLOOKUP(F38,[1]Hulpblad!C$6:C180,[1]Hulpblad!D$6:D180)</f>
        <v>1.65</v>
      </c>
      <c r="F38" s="18">
        <v>42</v>
      </c>
      <c r="G38" s="19">
        <f>F38/25</f>
        <v>1.68</v>
      </c>
      <c r="H38" s="34">
        <v>23</v>
      </c>
      <c r="I38" s="34">
        <v>4</v>
      </c>
      <c r="J38" s="22">
        <f>H38/F38*100</f>
        <v>54.761904761904766</v>
      </c>
      <c r="K38" s="35">
        <v>44</v>
      </c>
      <c r="L38" s="35">
        <v>7</v>
      </c>
      <c r="M38" s="22">
        <f>K38/F38*100</f>
        <v>104.76190476190477</v>
      </c>
      <c r="N38" s="13">
        <f>H38+K38</f>
        <v>67</v>
      </c>
      <c r="O38" s="24">
        <f>N38/50</f>
        <v>1.34</v>
      </c>
      <c r="P38" s="48">
        <f>O38/G38*100</f>
        <v>79.761904761904773</v>
      </c>
      <c r="Q38" s="26">
        <f>ROUNDDOWN(P38,0)</f>
        <v>79</v>
      </c>
      <c r="R38" s="27"/>
      <c r="S38" s="28">
        <v>42</v>
      </c>
    </row>
    <row r="39" spans="1:19" ht="15.75" x14ac:dyDescent="0.25">
      <c r="A39" s="13">
        <v>38</v>
      </c>
      <c r="B39" s="14"/>
      <c r="C39" s="38" t="s">
        <v>55</v>
      </c>
      <c r="D39" s="30" t="s">
        <v>18</v>
      </c>
      <c r="E39" s="17" cm="1">
        <f t="array" ref="E39">_xlfn.XLOOKUP(F39,[1]Hulpblad!C$6:C72,[1]Hulpblad!D$6:D72)</f>
        <v>1.65</v>
      </c>
      <c r="F39" s="18">
        <v>42</v>
      </c>
      <c r="G39" s="19">
        <f>F39/25</f>
        <v>1.68</v>
      </c>
      <c r="H39" s="20">
        <v>35</v>
      </c>
      <c r="I39" s="21">
        <v>8</v>
      </c>
      <c r="J39" s="22">
        <f>H39/F39*100</f>
        <v>83.333333333333343</v>
      </c>
      <c r="K39" s="23">
        <v>31</v>
      </c>
      <c r="L39" s="23">
        <v>7</v>
      </c>
      <c r="M39" s="22">
        <f>K39/F39*100</f>
        <v>73.80952380952381</v>
      </c>
      <c r="N39" s="13">
        <f>H39+K39</f>
        <v>66</v>
      </c>
      <c r="O39" s="24">
        <f>N39/50</f>
        <v>1.32</v>
      </c>
      <c r="P39" s="32">
        <f>O39/G39*100</f>
        <v>78.571428571428584</v>
      </c>
      <c r="Q39" s="26">
        <f>ROUNDDOWN(P39,0)</f>
        <v>78</v>
      </c>
      <c r="R39" s="27"/>
      <c r="S39" s="28">
        <v>42</v>
      </c>
    </row>
    <row r="40" spans="1:19" x14ac:dyDescent="0.25">
      <c r="A40" s="13">
        <v>39</v>
      </c>
      <c r="B40" s="14"/>
      <c r="C40" s="29" t="s">
        <v>56</v>
      </c>
      <c r="D40" s="16" t="s">
        <v>18</v>
      </c>
      <c r="E40" s="17" cm="1">
        <f t="array" ref="E40">_xlfn.XLOOKUP(F40,[1]Hulpblad!C$6:C170,[1]Hulpblad!D$6:D170)</f>
        <v>4.25</v>
      </c>
      <c r="F40" s="31">
        <v>88</v>
      </c>
      <c r="G40" s="19">
        <f>F40/25</f>
        <v>3.52</v>
      </c>
      <c r="H40" s="34">
        <v>55</v>
      </c>
      <c r="I40" s="34">
        <v>11</v>
      </c>
      <c r="J40" s="22">
        <f>H40/F40*100</f>
        <v>62.5</v>
      </c>
      <c r="K40" s="35">
        <v>77</v>
      </c>
      <c r="L40" s="35">
        <v>31</v>
      </c>
      <c r="M40" s="22">
        <f>K40/F40*100</f>
        <v>87.5</v>
      </c>
      <c r="N40" s="13">
        <f>H40+K40</f>
        <v>132</v>
      </c>
      <c r="O40" s="24">
        <f>N40/50</f>
        <v>2.64</v>
      </c>
      <c r="P40" s="32">
        <f>O40/G40*100</f>
        <v>75</v>
      </c>
      <c r="Q40" s="26">
        <f>ROUNDDOWN(P40,0)</f>
        <v>75</v>
      </c>
      <c r="R40" s="27"/>
      <c r="S40" s="28">
        <v>80</v>
      </c>
    </row>
    <row r="41" spans="1:19" x14ac:dyDescent="0.25">
      <c r="A41" s="13">
        <v>40</v>
      </c>
      <c r="B41" s="14"/>
      <c r="C41" s="29" t="s">
        <v>57</v>
      </c>
      <c r="D41" s="30" t="s">
        <v>18</v>
      </c>
      <c r="E41" s="17" cm="1">
        <f t="array" ref="E41">_xlfn.XLOOKUP(F41,[1]Hulpblad!C$6:C41,[1]Hulpblad!D$6:D41)</f>
        <v>2.37</v>
      </c>
      <c r="F41" s="18">
        <v>56</v>
      </c>
      <c r="G41" s="19">
        <f>F41/25</f>
        <v>2.2400000000000002</v>
      </c>
      <c r="H41" s="34">
        <v>44</v>
      </c>
      <c r="I41" s="34" t="s">
        <v>58</v>
      </c>
      <c r="J41" s="22">
        <f>H41/F41*100</f>
        <v>78.571428571428569</v>
      </c>
      <c r="K41" s="35">
        <v>39</v>
      </c>
      <c r="L41" s="35">
        <v>70</v>
      </c>
      <c r="M41" s="22">
        <f>K41/F41*100</f>
        <v>69.642857142857139</v>
      </c>
      <c r="N41" s="13">
        <f>H41+K41</f>
        <v>83</v>
      </c>
      <c r="O41" s="24">
        <f>N41/50</f>
        <v>1.66</v>
      </c>
      <c r="P41" s="32">
        <f>O41/G41*100</f>
        <v>74.107142857142847</v>
      </c>
      <c r="Q41" s="26">
        <f>ROUNDDOWN(P41,0)</f>
        <v>74</v>
      </c>
      <c r="R41" s="27"/>
      <c r="S41" s="28">
        <v>52</v>
      </c>
    </row>
    <row r="42" spans="1:19" x14ac:dyDescent="0.25">
      <c r="A42" s="13">
        <v>41</v>
      </c>
      <c r="B42" s="14"/>
      <c r="C42" s="29" t="s">
        <v>59</v>
      </c>
      <c r="D42" s="16" t="s">
        <v>18</v>
      </c>
      <c r="E42" s="17" cm="1">
        <f t="array" ref="E42">_xlfn.XLOOKUP(F42,[1]Hulpblad!C$6:C126,[1]Hulpblad!D$6:D126)</f>
        <v>1.65</v>
      </c>
      <c r="F42" s="18">
        <v>42</v>
      </c>
      <c r="G42" s="19">
        <f>F42/25</f>
        <v>1.68</v>
      </c>
      <c r="H42" s="34">
        <v>29</v>
      </c>
      <c r="I42" s="34">
        <v>5</v>
      </c>
      <c r="J42" s="22">
        <f>H42/F42*100</f>
        <v>69.047619047619051</v>
      </c>
      <c r="K42" s="35">
        <v>32</v>
      </c>
      <c r="L42" s="35">
        <v>5</v>
      </c>
      <c r="M42" s="22">
        <f>K42/F42*100</f>
        <v>76.19047619047619</v>
      </c>
      <c r="N42" s="13">
        <f>H42+K42</f>
        <v>61</v>
      </c>
      <c r="O42" s="24">
        <f>N42/50</f>
        <v>1.22</v>
      </c>
      <c r="P42" s="32">
        <f>O42/G42*100</f>
        <v>72.61904761904762</v>
      </c>
      <c r="Q42" s="26">
        <f>ROUNDDOWN(P42,0)</f>
        <v>72</v>
      </c>
      <c r="R42" s="27"/>
      <c r="S42" s="28">
        <v>42</v>
      </c>
    </row>
    <row r="43" spans="1:19" x14ac:dyDescent="0.25">
      <c r="A43" s="13">
        <v>42</v>
      </c>
      <c r="B43" s="14"/>
      <c r="C43" s="49" t="s">
        <v>60</v>
      </c>
      <c r="D43" s="30" t="s">
        <v>18</v>
      </c>
      <c r="E43" s="17" cm="1">
        <f t="array" ref="E43">_xlfn.XLOOKUP(F43,[1]Hulpblad!C$6:C198,[1]Hulpblad!D$6:D198)</f>
        <v>1.85</v>
      </c>
      <c r="F43" s="18">
        <v>47</v>
      </c>
      <c r="G43" s="19">
        <f>F43/25</f>
        <v>1.88</v>
      </c>
      <c r="H43" s="50">
        <v>21</v>
      </c>
      <c r="I43" s="50">
        <v>3</v>
      </c>
      <c r="J43" s="22">
        <f>H43/F43*100</f>
        <v>44.680851063829785</v>
      </c>
      <c r="K43" s="51">
        <v>47</v>
      </c>
      <c r="L43" s="51">
        <v>6</v>
      </c>
      <c r="M43" s="22">
        <f>K43/F43*100</f>
        <v>100</v>
      </c>
      <c r="N43" s="13">
        <f>H43+K43</f>
        <v>68</v>
      </c>
      <c r="O43" s="24">
        <f>N43/50</f>
        <v>1.36</v>
      </c>
      <c r="P43" s="32">
        <f>O43/G43*100</f>
        <v>72.340425531914903</v>
      </c>
      <c r="Q43" s="26">
        <f>ROUNDDOWN(P43,0)</f>
        <v>72</v>
      </c>
      <c r="R43" s="27"/>
      <c r="S43" s="28">
        <v>45</v>
      </c>
    </row>
    <row r="44" spans="1:19" ht="15.75" x14ac:dyDescent="0.25">
      <c r="A44" s="13">
        <v>43</v>
      </c>
      <c r="B44" s="14"/>
      <c r="C44" s="36" t="s">
        <v>61</v>
      </c>
      <c r="D44" s="16" t="s">
        <v>18</v>
      </c>
      <c r="E44" s="17" cm="1">
        <f t="array" ref="E44">_xlfn.XLOOKUP(F44,[1]Hulpblad!C$6:C77,[1]Hulpblad!D$6:D77)</f>
        <v>1.85</v>
      </c>
      <c r="F44" s="18">
        <v>47</v>
      </c>
      <c r="G44" s="19">
        <f>F44/25</f>
        <v>1.88</v>
      </c>
      <c r="H44" s="52">
        <v>29</v>
      </c>
      <c r="I44" s="53">
        <v>6</v>
      </c>
      <c r="J44" s="22">
        <f>H44/F44*100</f>
        <v>61.702127659574465</v>
      </c>
      <c r="K44" s="54">
        <v>37</v>
      </c>
      <c r="L44" s="54">
        <v>6</v>
      </c>
      <c r="M44" s="22">
        <f>K44/F44*100</f>
        <v>78.723404255319153</v>
      </c>
      <c r="N44" s="13">
        <f>H44+K44</f>
        <v>66</v>
      </c>
      <c r="O44" s="24">
        <f>N44/50</f>
        <v>1.32</v>
      </c>
      <c r="P44" s="32">
        <f>O44/G44*100</f>
        <v>70.21276595744682</v>
      </c>
      <c r="Q44" s="26">
        <f>ROUNDDOWN(P44,0)</f>
        <v>70</v>
      </c>
      <c r="R44" s="27"/>
      <c r="S44" s="28">
        <v>45</v>
      </c>
    </row>
    <row r="45" spans="1:19" ht="15.75" x14ac:dyDescent="0.25">
      <c r="A45" s="13">
        <v>44</v>
      </c>
      <c r="B45" s="14"/>
      <c r="C45" s="29" t="s">
        <v>62</v>
      </c>
      <c r="D45" s="30" t="s">
        <v>18</v>
      </c>
      <c r="E45" s="17" cm="1">
        <f t="array" ref="E45">_xlfn.XLOOKUP(F45,[1]Hulpblad!C$6:C143,[1]Hulpblad!D$6:D143)</f>
        <v>2.12</v>
      </c>
      <c r="F45" s="31">
        <v>52</v>
      </c>
      <c r="G45" s="19">
        <f>F45/25</f>
        <v>2.08</v>
      </c>
      <c r="H45" s="52">
        <v>34</v>
      </c>
      <c r="I45" s="53">
        <v>10</v>
      </c>
      <c r="J45" s="22">
        <f>H45/F45*100</f>
        <v>65.384615384615387</v>
      </c>
      <c r="K45" s="54">
        <v>39</v>
      </c>
      <c r="L45" s="54">
        <v>8</v>
      </c>
      <c r="M45" s="22">
        <f>K45/F45*100</f>
        <v>75</v>
      </c>
      <c r="N45" s="13">
        <f>H45+K45</f>
        <v>73</v>
      </c>
      <c r="O45" s="24">
        <f>N45/50</f>
        <v>1.46</v>
      </c>
      <c r="P45" s="32">
        <f>O45/G45*100</f>
        <v>70.192307692307693</v>
      </c>
      <c r="Q45" s="26">
        <f>ROUNDDOWN(P45,0)</f>
        <v>70</v>
      </c>
      <c r="R45" s="27"/>
      <c r="S45" s="28">
        <v>50</v>
      </c>
    </row>
    <row r="46" spans="1:19" ht="15.75" x14ac:dyDescent="0.25">
      <c r="A46" s="13">
        <v>45</v>
      </c>
      <c r="B46" s="14"/>
      <c r="C46" s="29" t="s">
        <v>63</v>
      </c>
      <c r="D46" s="16" t="s">
        <v>18</v>
      </c>
      <c r="E46" s="17" cm="1">
        <f t="array" ref="E46">_xlfn.XLOOKUP(F46,[1]Hulpblad!C$6:C192,[1]Hulpblad!D$6:D192)</f>
        <v>2.87</v>
      </c>
      <c r="F46" s="18">
        <v>64</v>
      </c>
      <c r="G46" s="19">
        <f>F46/25</f>
        <v>2.56</v>
      </c>
      <c r="H46" s="52">
        <v>48</v>
      </c>
      <c r="I46" s="53">
        <v>7</v>
      </c>
      <c r="J46" s="22">
        <f>H46/F46*100</f>
        <v>75</v>
      </c>
      <c r="K46" s="54">
        <v>40</v>
      </c>
      <c r="L46" s="54">
        <v>7</v>
      </c>
      <c r="M46" s="22">
        <f>K46/F46*100</f>
        <v>62.5</v>
      </c>
      <c r="N46" s="13">
        <f>H46+K46</f>
        <v>88</v>
      </c>
      <c r="O46" s="24">
        <f>N46/50</f>
        <v>1.76</v>
      </c>
      <c r="P46" s="32">
        <f>O46/G46*100</f>
        <v>68.75</v>
      </c>
      <c r="Q46" s="26">
        <f>ROUNDDOWN(P46,0)</f>
        <v>68</v>
      </c>
      <c r="R46" s="27"/>
      <c r="S46" s="28">
        <v>60</v>
      </c>
    </row>
    <row r="47" spans="1:19" x14ac:dyDescent="0.25">
      <c r="A47" s="13">
        <v>46</v>
      </c>
      <c r="B47" s="14"/>
      <c r="C47" s="29" t="s">
        <v>64</v>
      </c>
      <c r="D47" s="30" t="s">
        <v>18</v>
      </c>
      <c r="E47" s="17" cm="1">
        <f t="array" ref="E47">_xlfn.XLOOKUP(F47,[1]Hulpblad!C$6:C120,[1]Hulpblad!D$6:D120)</f>
        <v>2.12</v>
      </c>
      <c r="F47" s="18">
        <v>52</v>
      </c>
      <c r="G47" s="19">
        <f>F47/25</f>
        <v>2.08</v>
      </c>
      <c r="H47" s="50">
        <v>34</v>
      </c>
      <c r="I47" s="50">
        <v>6</v>
      </c>
      <c r="J47" s="22">
        <f>H47/F47*100</f>
        <v>65.384615384615387</v>
      </c>
      <c r="K47" s="51">
        <v>31</v>
      </c>
      <c r="L47" s="51">
        <v>5</v>
      </c>
      <c r="M47" s="22">
        <f>K47/F47*100</f>
        <v>59.615384615384613</v>
      </c>
      <c r="N47" s="13">
        <f>H47+K47</f>
        <v>65</v>
      </c>
      <c r="O47" s="24">
        <f>N47/50</f>
        <v>1.3</v>
      </c>
      <c r="P47" s="32">
        <f>O47/G47*100</f>
        <v>62.5</v>
      </c>
      <c r="Q47" s="26">
        <f>ROUNDDOWN(P47,0)</f>
        <v>62</v>
      </c>
      <c r="R47" s="27"/>
      <c r="S47" s="28">
        <v>50</v>
      </c>
    </row>
    <row r="48" spans="1:19" ht="15.75" x14ac:dyDescent="0.25">
      <c r="A48" s="13">
        <v>47</v>
      </c>
      <c r="B48" s="14"/>
      <c r="C48" s="33" t="s">
        <v>65</v>
      </c>
      <c r="D48" s="16" t="s">
        <v>18</v>
      </c>
      <c r="E48" s="17" cm="1">
        <f t="array" ref="E48">_xlfn.XLOOKUP(F48,[1]Hulpblad!C$6:C100,[1]Hulpblad!D$6:D100)</f>
        <v>1.85</v>
      </c>
      <c r="F48" s="18">
        <v>47</v>
      </c>
      <c r="G48" s="19">
        <f>F48/25</f>
        <v>1.88</v>
      </c>
      <c r="H48" s="52">
        <v>21</v>
      </c>
      <c r="I48" s="53">
        <v>5</v>
      </c>
      <c r="J48" s="22">
        <f>H48/F48*100</f>
        <v>44.680851063829785</v>
      </c>
      <c r="K48" s="54">
        <v>37</v>
      </c>
      <c r="L48" s="54">
        <v>7</v>
      </c>
      <c r="M48" s="22">
        <f>K48/F48*100</f>
        <v>78.723404255319153</v>
      </c>
      <c r="N48" s="13">
        <f>H48+K48</f>
        <v>58</v>
      </c>
      <c r="O48" s="24">
        <f>N48/50</f>
        <v>1.1599999999999999</v>
      </c>
      <c r="P48" s="32">
        <f>O48/G48*100</f>
        <v>61.702127659574465</v>
      </c>
      <c r="Q48" s="26">
        <f>ROUNDDOWN(P48,0)</f>
        <v>61</v>
      </c>
      <c r="R48" s="27"/>
      <c r="S48" s="28">
        <v>45</v>
      </c>
    </row>
  </sheetData>
  <protectedRanges>
    <protectedRange sqref="G2:G48 M2:Q48 J2:J48" name="Fred"/>
  </protectedRanges>
  <conditionalFormatting sqref="P2:Q48">
    <cfRule type="cellIs" dxfId="2" priority="2" stopIfTrue="1" operator="lessThan">
      <formula>79.5</formula>
    </cfRule>
  </conditionalFormatting>
  <conditionalFormatting sqref="P2:Q48">
    <cfRule type="cellIs" dxfId="1" priority="3" stopIfTrue="1" operator="greaterThanOrEqual">
      <formula>120</formula>
    </cfRule>
  </conditionalFormatting>
  <conditionalFormatting sqref="C2:C48">
    <cfRule type="duplicateValues" dxfId="0" priority="1"/>
  </conditionalFormatting>
  <pageMargins left="0.7" right="0.7" top="0.75" bottom="0.75" header="0.3" footer="0.3"/>
  <pageSetup paperSize="9" scale="83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stok</dc:creator>
  <cp:lastModifiedBy>fred stok</cp:lastModifiedBy>
  <dcterms:created xsi:type="dcterms:W3CDTF">2025-07-13T17:36:20Z</dcterms:created>
  <dcterms:modified xsi:type="dcterms:W3CDTF">2025-07-13T17:37:32Z</dcterms:modified>
</cp:coreProperties>
</file>