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4/Driebanden/"/>
    </mc:Choice>
  </mc:AlternateContent>
  <xr:revisionPtr revIDLastSave="3" documentId="8_{12EFFB03-7645-468D-9E63-DE80A7E4D0A2}" xr6:coauthVersionLast="47" xr6:coauthVersionMax="47" xr10:uidLastSave="{22662610-FF03-4C4C-8514-307A2F8AD09A}"/>
  <bookViews>
    <workbookView xWindow="-120" yWindow="-120" windowWidth="25440" windowHeight="15390" xr2:uid="{B6F704F8-8C2F-4EC8-90BE-A5373BF2E0B9}"/>
  </bookViews>
  <sheets>
    <sheet name="Blad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3" i="1" l="1"/>
  <c r="G63" i="1"/>
  <c r="X63" i="1" s="1"/>
  <c r="Z63" i="1" s="1"/>
  <c r="E63" i="1"/>
  <c r="C63" i="1"/>
  <c r="Y62" i="1"/>
  <c r="F62" i="1"/>
  <c r="E62" i="1"/>
  <c r="C62" i="1"/>
  <c r="Y61" i="1"/>
  <c r="F61" i="1"/>
  <c r="G61" i="1" s="1"/>
  <c r="X61" i="1" s="1"/>
  <c r="Z61" i="1" s="1"/>
  <c r="E61" i="1"/>
  <c r="C61" i="1"/>
  <c r="Y60" i="1"/>
  <c r="G60" i="1"/>
  <c r="X60" i="1" s="1"/>
  <c r="Z60" i="1" s="1"/>
  <c r="F60" i="1"/>
  <c r="E60" i="1"/>
  <c r="C60" i="1"/>
  <c r="F59" i="1"/>
  <c r="Y59" i="1" s="1"/>
  <c r="E59" i="1"/>
  <c r="C59" i="1"/>
  <c r="Y58" i="1"/>
  <c r="F58" i="1"/>
  <c r="E58" i="1"/>
  <c r="C58" i="1"/>
  <c r="Y57" i="1"/>
  <c r="F57" i="1"/>
  <c r="G57" i="1" s="1"/>
  <c r="X57" i="1" s="1"/>
  <c r="Z57" i="1" s="1"/>
  <c r="E57" i="1"/>
  <c r="C57" i="1"/>
  <c r="Y56" i="1"/>
  <c r="G56" i="1"/>
  <c r="X56" i="1" s="1"/>
  <c r="Z56" i="1" s="1"/>
  <c r="E56" i="1"/>
  <c r="C56" i="1"/>
  <c r="Y55" i="1"/>
  <c r="F55" i="1"/>
  <c r="E55" i="1"/>
  <c r="C55" i="1"/>
  <c r="Y54" i="1"/>
  <c r="F54" i="1"/>
  <c r="G54" i="1" s="1"/>
  <c r="X54" i="1" s="1"/>
  <c r="Z54" i="1" s="1"/>
  <c r="E54" i="1"/>
  <c r="C54" i="1"/>
  <c r="Y53" i="1"/>
  <c r="G53" i="1"/>
  <c r="X53" i="1" s="1"/>
  <c r="Z53" i="1" s="1"/>
  <c r="F53" i="1"/>
  <c r="E53" i="1"/>
  <c r="C53" i="1"/>
  <c r="F52" i="1"/>
  <c r="Y52" i="1" s="1"/>
  <c r="E52" i="1"/>
  <c r="C52" i="1"/>
  <c r="Y51" i="1"/>
  <c r="F51" i="1"/>
  <c r="E51" i="1"/>
  <c r="C51" i="1"/>
  <c r="Y50" i="1"/>
  <c r="F50" i="1"/>
  <c r="G50" i="1" s="1"/>
  <c r="X50" i="1" s="1"/>
  <c r="Z50" i="1" s="1"/>
  <c r="E50" i="1"/>
  <c r="C50" i="1"/>
  <c r="Y49" i="1"/>
  <c r="G49" i="1"/>
  <c r="X49" i="1" s="1"/>
  <c r="Z49" i="1" s="1"/>
  <c r="F49" i="1"/>
  <c r="E49" i="1"/>
  <c r="C49" i="1"/>
  <c r="F48" i="1"/>
  <c r="Y48" i="1" s="1"/>
  <c r="E48" i="1"/>
  <c r="C48" i="1"/>
  <c r="Y47" i="1"/>
  <c r="F47" i="1"/>
  <c r="E47" i="1"/>
  <c r="C47" i="1"/>
  <c r="Y46" i="1"/>
  <c r="F46" i="1"/>
  <c r="G46" i="1" s="1"/>
  <c r="X46" i="1" s="1"/>
  <c r="Z46" i="1" s="1"/>
  <c r="E46" i="1"/>
  <c r="C46" i="1"/>
  <c r="Y45" i="1"/>
  <c r="G45" i="1"/>
  <c r="X45" i="1" s="1"/>
  <c r="Z45" i="1" s="1"/>
  <c r="F45" i="1"/>
  <c r="E45" i="1"/>
  <c r="C45" i="1"/>
  <c r="F44" i="1"/>
  <c r="Y44" i="1" s="1"/>
  <c r="E44" i="1"/>
  <c r="C44" i="1"/>
  <c r="Y43" i="1"/>
  <c r="F43" i="1"/>
  <c r="E43" i="1"/>
  <c r="C43" i="1"/>
  <c r="Y42" i="1"/>
  <c r="X42" i="1"/>
  <c r="Z42" i="1" s="1"/>
  <c r="G42" i="1"/>
  <c r="E42" i="1"/>
  <c r="C42" i="1"/>
  <c r="F41" i="1"/>
  <c r="Y41" i="1" s="1"/>
  <c r="E41" i="1"/>
  <c r="C41" i="1"/>
  <c r="Y40" i="1"/>
  <c r="F40" i="1"/>
  <c r="E40" i="1"/>
  <c r="C40" i="1"/>
  <c r="Y39" i="1"/>
  <c r="F39" i="1"/>
  <c r="G39" i="1" s="1"/>
  <c r="X39" i="1" s="1"/>
  <c r="Z39" i="1" s="1"/>
  <c r="E39" i="1"/>
  <c r="C39" i="1"/>
  <c r="Y38" i="1"/>
  <c r="G38" i="1"/>
  <c r="X38" i="1" s="1"/>
  <c r="Z38" i="1" s="1"/>
  <c r="F38" i="1"/>
  <c r="E38" i="1"/>
  <c r="C38" i="1"/>
  <c r="F37" i="1"/>
  <c r="Y37" i="1" s="1"/>
  <c r="E37" i="1"/>
  <c r="C37" i="1"/>
  <c r="Y36" i="1"/>
  <c r="F36" i="1"/>
  <c r="E36" i="1"/>
  <c r="C36" i="1"/>
  <c r="Y35" i="1"/>
  <c r="F35" i="1"/>
  <c r="G35" i="1" s="1"/>
  <c r="X35" i="1" s="1"/>
  <c r="Z35" i="1" s="1"/>
  <c r="E35" i="1"/>
  <c r="C35" i="1"/>
  <c r="Y34" i="1"/>
  <c r="G34" i="1"/>
  <c r="X34" i="1" s="1"/>
  <c r="Z34" i="1" s="1"/>
  <c r="F34" i="1"/>
  <c r="E34" i="1"/>
  <c r="C34" i="1"/>
  <c r="F33" i="1"/>
  <c r="Y33" i="1" s="1"/>
  <c r="E33" i="1"/>
  <c r="C33" i="1"/>
  <c r="Y32" i="1"/>
  <c r="F32" i="1"/>
  <c r="E32" i="1"/>
  <c r="Y31" i="1"/>
  <c r="G31" i="1"/>
  <c r="X31" i="1" s="1"/>
  <c r="Z31" i="1" s="1"/>
  <c r="E31" i="1"/>
  <c r="C31" i="1"/>
  <c r="Y30" i="1"/>
  <c r="F30" i="1"/>
  <c r="E30" i="1"/>
  <c r="C30" i="1"/>
  <c r="Y29" i="1"/>
  <c r="F29" i="1"/>
  <c r="G29" i="1" s="1"/>
  <c r="X29" i="1" s="1"/>
  <c r="Z29" i="1" s="1"/>
  <c r="E29" i="1"/>
  <c r="C29" i="1"/>
  <c r="Y28" i="1"/>
  <c r="G28" i="1"/>
  <c r="X28" i="1" s="1"/>
  <c r="Z28" i="1" s="1"/>
  <c r="F28" i="1"/>
  <c r="E28" i="1"/>
  <c r="C28" i="1"/>
  <c r="F27" i="1"/>
  <c r="Y27" i="1" s="1"/>
  <c r="E27" i="1"/>
  <c r="C27" i="1"/>
  <c r="Y26" i="1"/>
  <c r="G26" i="1"/>
  <c r="X26" i="1" s="1"/>
  <c r="Z26" i="1" s="1"/>
  <c r="E26" i="1"/>
  <c r="C26" i="1"/>
  <c r="Y25" i="1"/>
  <c r="G25" i="1"/>
  <c r="X25" i="1" s="1"/>
  <c r="Z25" i="1" s="1"/>
  <c r="E25" i="1"/>
  <c r="C25" i="1"/>
  <c r="Y24" i="1"/>
  <c r="F24" i="1"/>
  <c r="E24" i="1"/>
  <c r="C24" i="1"/>
  <c r="Y23" i="1"/>
  <c r="F23" i="1"/>
  <c r="G23" i="1" s="1"/>
  <c r="X23" i="1" s="1"/>
  <c r="Z23" i="1" s="1"/>
  <c r="E23" i="1"/>
  <c r="C23" i="1"/>
  <c r="Y22" i="1"/>
  <c r="G22" i="1"/>
  <c r="X22" i="1" s="1"/>
  <c r="Z22" i="1" s="1"/>
  <c r="F22" i="1"/>
  <c r="E22" i="1"/>
  <c r="C22" i="1"/>
  <c r="Y21" i="1"/>
  <c r="G21" i="1"/>
  <c r="X21" i="1" s="1"/>
  <c r="Z21" i="1" s="1"/>
  <c r="E21" i="1"/>
  <c r="C21" i="1"/>
  <c r="Y20" i="1"/>
  <c r="F20" i="1"/>
  <c r="G20" i="1" s="1"/>
  <c r="X20" i="1" s="1"/>
  <c r="Z20" i="1" s="1"/>
  <c r="E20" i="1"/>
  <c r="C20" i="1"/>
  <c r="Y19" i="1"/>
  <c r="G19" i="1"/>
  <c r="X19" i="1" s="1"/>
  <c r="Z19" i="1" s="1"/>
  <c r="F19" i="1"/>
  <c r="E19" i="1"/>
  <c r="C19" i="1"/>
  <c r="F18" i="1"/>
  <c r="Y18" i="1" s="1"/>
  <c r="E18" i="1"/>
  <c r="C18" i="1"/>
  <c r="Y17" i="1"/>
  <c r="F17" i="1"/>
  <c r="E17" i="1"/>
  <c r="C17" i="1"/>
  <c r="Y16" i="1"/>
  <c r="F16" i="1"/>
  <c r="G16" i="1" s="1"/>
  <c r="X16" i="1" s="1"/>
  <c r="Z16" i="1" s="1"/>
  <c r="E16" i="1"/>
  <c r="C16" i="1"/>
  <c r="Y15" i="1"/>
  <c r="G15" i="1"/>
  <c r="X15" i="1" s="1"/>
  <c r="Z15" i="1" s="1"/>
  <c r="F15" i="1"/>
  <c r="E15" i="1"/>
  <c r="C15" i="1"/>
  <c r="F14" i="1"/>
  <c r="Y14" i="1" s="1"/>
  <c r="E14" i="1"/>
  <c r="C14" i="1"/>
  <c r="Y13" i="1"/>
  <c r="F13" i="1"/>
  <c r="E13" i="1"/>
  <c r="C13" i="1"/>
  <c r="Y12" i="1"/>
  <c r="F12" i="1"/>
  <c r="G12" i="1" s="1"/>
  <c r="X12" i="1" s="1"/>
  <c r="Z12" i="1" s="1"/>
  <c r="E12" i="1"/>
  <c r="C12" i="1"/>
  <c r="Y11" i="1"/>
  <c r="G11" i="1"/>
  <c r="X11" i="1" s="1"/>
  <c r="Z11" i="1" s="1"/>
  <c r="F11" i="1"/>
  <c r="E11" i="1"/>
  <c r="C11" i="1"/>
  <c r="F10" i="1"/>
  <c r="Y10" i="1" s="1"/>
  <c r="E10" i="1"/>
  <c r="C10" i="1"/>
  <c r="Y9" i="1"/>
  <c r="F9" i="1"/>
  <c r="E9" i="1"/>
  <c r="C9" i="1"/>
  <c r="Y8" i="1"/>
  <c r="F8" i="1"/>
  <c r="G8" i="1" s="1"/>
  <c r="X8" i="1" s="1"/>
  <c r="Z8" i="1" s="1"/>
  <c r="E8" i="1"/>
  <c r="C8" i="1"/>
  <c r="Y7" i="1"/>
  <c r="G7" i="1"/>
  <c r="X7" i="1" s="1"/>
  <c r="Z7" i="1" s="1"/>
  <c r="F7" i="1"/>
  <c r="E7" i="1"/>
  <c r="C7" i="1"/>
  <c r="X36" i="1" l="1"/>
  <c r="Z36" i="1" s="1"/>
  <c r="X51" i="1"/>
  <c r="Z51" i="1" s="1"/>
  <c r="X9" i="1"/>
  <c r="Z9" i="1" s="1"/>
  <c r="G10" i="1"/>
  <c r="G14" i="1"/>
  <c r="X14" i="1" s="1"/>
  <c r="Z14" i="1" s="1"/>
  <c r="G18" i="1"/>
  <c r="G27" i="1"/>
  <c r="X27" i="1" s="1"/>
  <c r="Z27" i="1" s="1"/>
  <c r="G33" i="1"/>
  <c r="G37" i="1"/>
  <c r="X37" i="1" s="1"/>
  <c r="Z37" i="1" s="1"/>
  <c r="G41" i="1"/>
  <c r="G44" i="1"/>
  <c r="G48" i="1"/>
  <c r="G52" i="1"/>
  <c r="X52" i="1" s="1"/>
  <c r="Z52" i="1" s="1"/>
  <c r="G59" i="1"/>
  <c r="G9" i="1"/>
  <c r="X10" i="1"/>
  <c r="Z10" i="1" s="1"/>
  <c r="G13" i="1"/>
  <c r="X13" i="1" s="1"/>
  <c r="Z13" i="1" s="1"/>
  <c r="G17" i="1"/>
  <c r="X17" i="1" s="1"/>
  <c r="Z17" i="1" s="1"/>
  <c r="X18" i="1"/>
  <c r="Z18" i="1" s="1"/>
  <c r="G24" i="1"/>
  <c r="X24" i="1" s="1"/>
  <c r="Z24" i="1" s="1"/>
  <c r="G30" i="1"/>
  <c r="X30" i="1" s="1"/>
  <c r="Z30" i="1" s="1"/>
  <c r="G32" i="1"/>
  <c r="X32" i="1" s="1"/>
  <c r="Z32" i="1" s="1"/>
  <c r="X33" i="1"/>
  <c r="Z33" i="1" s="1"/>
  <c r="G36" i="1"/>
  <c r="G40" i="1"/>
  <c r="X40" i="1" s="1"/>
  <c r="Z40" i="1" s="1"/>
  <c r="X41" i="1"/>
  <c r="Z41" i="1" s="1"/>
  <c r="G43" i="1"/>
  <c r="X43" i="1" s="1"/>
  <c r="Z43" i="1" s="1"/>
  <c r="X44" i="1"/>
  <c r="Z44" i="1" s="1"/>
  <c r="G47" i="1"/>
  <c r="X47" i="1" s="1"/>
  <c r="Z47" i="1" s="1"/>
  <c r="X48" i="1"/>
  <c r="Z48" i="1" s="1"/>
  <c r="G51" i="1"/>
  <c r="G55" i="1"/>
  <c r="X55" i="1" s="1"/>
  <c r="Z55" i="1" s="1"/>
  <c r="G58" i="1"/>
  <c r="X58" i="1" s="1"/>
  <c r="Z58" i="1" s="1"/>
  <c r="X59" i="1"/>
  <c r="Z59" i="1" s="1"/>
  <c r="G62" i="1"/>
  <c r="X62" i="1" s="1"/>
  <c r="Z62" i="1" s="1"/>
</calcChain>
</file>

<file path=xl/sharedStrings.xml><?xml version="1.0" encoding="utf-8"?>
<sst xmlns="http://schemas.openxmlformats.org/spreadsheetml/2006/main" count="86" uniqueCount="86">
  <si>
    <t>Tussenstand Masters Driebanden Toernooien 2024</t>
  </si>
  <si>
    <t>aftrekken i.v.m. laagste waarde</t>
  </si>
  <si>
    <t>Eindstand met aftrek van de laagste partij</t>
  </si>
  <si>
    <t>GEEL = PROMOTIE</t>
  </si>
  <si>
    <t>Moyenne</t>
  </si>
  <si>
    <t>Caramboles</t>
  </si>
  <si>
    <t>Rating getal</t>
  </si>
  <si>
    <t xml:space="preserve">Delfzijl </t>
  </si>
  <si>
    <t xml:space="preserve">Bonus deelname Delfzijl </t>
  </si>
  <si>
    <t xml:space="preserve">Bonus FinaleDelfzijl </t>
  </si>
  <si>
    <t>Finsterwolde</t>
  </si>
  <si>
    <t>Bonus deelname Finsterwolde1</t>
  </si>
  <si>
    <t>Bonus Finale Finsterwolde</t>
  </si>
  <si>
    <t xml:space="preserve">Midwolda </t>
  </si>
  <si>
    <t xml:space="preserve">Bonus deelname Midwolda </t>
  </si>
  <si>
    <t xml:space="preserve">Bonus Finale Midwolda </t>
  </si>
  <si>
    <t>Woldendorp 2020</t>
  </si>
  <si>
    <t xml:space="preserve">Bonus deelname Woldendorp </t>
  </si>
  <si>
    <t xml:space="preserve">Bonus Finale Woldendorp </t>
  </si>
  <si>
    <t xml:space="preserve">Winschoten </t>
  </si>
  <si>
    <t>Bonus deelname Winschoten</t>
  </si>
  <si>
    <t xml:space="preserve">Bonus Finale Winschoten </t>
  </si>
  <si>
    <t>Veendam</t>
  </si>
  <si>
    <t>Bonus deelname Veendam</t>
  </si>
  <si>
    <t>Bonus FinaleDelfzijl</t>
  </si>
  <si>
    <t>Totaal</t>
  </si>
  <si>
    <t>ROOD = DEGRADATIE</t>
  </si>
  <si>
    <t>BLAAUW = PROMOTIE IN FINALE</t>
  </si>
  <si>
    <t>GROEP B</t>
  </si>
  <si>
    <t>Bert Pakes</t>
  </si>
  <si>
    <t>Edwin Hopman</t>
  </si>
  <si>
    <t>Eisse Bolt</t>
  </si>
  <si>
    <t>Fred Maas</t>
  </si>
  <si>
    <t xml:space="preserve">Reint Loer   </t>
  </si>
  <si>
    <t>Pieter van der Poel</t>
  </si>
  <si>
    <t>Roelie Dorenbos</t>
  </si>
  <si>
    <t xml:space="preserve">Jans Kinds   </t>
  </si>
  <si>
    <t>Martien Backer</t>
  </si>
  <si>
    <t>Martin Meerstra</t>
  </si>
  <si>
    <t xml:space="preserve">Jan Poot   </t>
  </si>
  <si>
    <t>Brian Reiners</t>
  </si>
  <si>
    <t xml:space="preserve">Ron Eissen   </t>
  </si>
  <si>
    <t xml:space="preserve">Bernard Bos   </t>
  </si>
  <si>
    <t>Ton Noot</t>
  </si>
  <si>
    <t>Marcel Leeraar</t>
  </si>
  <si>
    <t xml:space="preserve">Jan Hadderingh  </t>
  </si>
  <si>
    <t xml:space="preserve">Joop Beugels   </t>
  </si>
  <si>
    <t>Fre Buurman</t>
  </si>
  <si>
    <t>Jan Bos (oet pekel)</t>
  </si>
  <si>
    <t xml:space="preserve">Harm Jan Speelman   </t>
  </si>
  <si>
    <t>Ronald Elings</t>
  </si>
  <si>
    <t>Evert Bos</t>
  </si>
  <si>
    <t>Jan Weerts</t>
  </si>
  <si>
    <t>Andre Roossien</t>
  </si>
  <si>
    <t>Marinus Tapilatu</t>
  </si>
  <si>
    <t>Jan Schikker</t>
  </si>
  <si>
    <t>Wijnold Broekema</t>
  </si>
  <si>
    <t>Wim Krekel</t>
  </si>
  <si>
    <t xml:space="preserve">Robert Boer   </t>
  </si>
  <si>
    <t>Siep Ziesling</t>
  </si>
  <si>
    <t>Caren Eling</t>
  </si>
  <si>
    <t xml:space="preserve">Hindrik Schuur   </t>
  </si>
  <si>
    <t>Jan Efdee</t>
  </si>
  <si>
    <t>Jan Sietsma</t>
  </si>
  <si>
    <t>Henri Leeuwerke</t>
  </si>
  <si>
    <t>Herman Kosse</t>
  </si>
  <si>
    <t>Ilhan Apaydin</t>
  </si>
  <si>
    <t>James Tiel</t>
  </si>
  <si>
    <t>Johan Ackermann</t>
  </si>
  <si>
    <t>Rick Tuin</t>
  </si>
  <si>
    <t>Feike Moerman</t>
  </si>
  <si>
    <t xml:space="preserve">Jan Post   </t>
  </si>
  <si>
    <t>Stan van Leuven</t>
  </si>
  <si>
    <t>Willy Strootman</t>
  </si>
  <si>
    <t>Theis Siaila</t>
  </si>
  <si>
    <t>Barry Verstegen</t>
  </si>
  <si>
    <t>Louke Ploeg</t>
  </si>
  <si>
    <t>Okke Kluiter</t>
  </si>
  <si>
    <t>Annie Hadderingh</t>
  </si>
  <si>
    <t>Ella Hilbolling</t>
  </si>
  <si>
    <t>Franka Baaré</t>
  </si>
  <si>
    <t>Jan Tepper</t>
  </si>
  <si>
    <t>Eddie Grol</t>
  </si>
  <si>
    <t>Roy Ziesling</t>
  </si>
  <si>
    <t>Shamir Medero</t>
  </si>
  <si>
    <t>Kars Poelman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</si>
</sst>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3"/>
      <color rgb="FF000000"/>
      <name val="Arial"/>
      <family val="2"/>
    </font>
    <font>
      <b/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Aptos Narrow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6" fillId="0" borderId="14" xfId="0" applyFont="1" applyBorder="1"/>
    <xf numFmtId="0" fontId="10" fillId="5" borderId="9" xfId="0" applyFont="1" applyFill="1" applyBorder="1" applyProtection="1">
      <protection locked="0"/>
    </xf>
    <xf numFmtId="164" fontId="10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Alignment="1">
      <alignment horizontal="center"/>
    </xf>
    <xf numFmtId="0" fontId="10" fillId="5" borderId="15" xfId="0" applyFont="1" applyFill="1" applyBorder="1" applyAlignment="1" applyProtection="1">
      <alignment horizontal="center"/>
      <protection locked="0"/>
    </xf>
    <xf numFmtId="0" fontId="6" fillId="5" borderId="16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1" fillId="0" borderId="9" xfId="0" applyNumberFormat="1" applyFont="1" applyBorder="1"/>
    <xf numFmtId="0" fontId="6" fillId="0" borderId="13" xfId="0" applyFont="1" applyBorder="1"/>
    <xf numFmtId="0" fontId="10" fillId="0" borderId="9" xfId="0" applyFont="1" applyBorder="1" applyProtection="1">
      <protection locked="0"/>
    </xf>
    <xf numFmtId="0" fontId="6" fillId="0" borderId="4" xfId="0" applyFont="1" applyBorder="1"/>
    <xf numFmtId="0" fontId="10" fillId="5" borderId="9" xfId="0" applyFont="1" applyFill="1" applyBorder="1" applyAlignment="1" applyProtection="1">
      <alignment horizontal="left" vertical="center"/>
      <protection locked="0"/>
    </xf>
    <xf numFmtId="0" fontId="6" fillId="0" borderId="8" xfId="0" applyFont="1" applyBorder="1"/>
    <xf numFmtId="0" fontId="10" fillId="5" borderId="9" xfId="0" applyFont="1" applyFill="1" applyBorder="1" applyAlignment="1" applyProtection="1">
      <alignment horizontal="left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0" fontId="10" fillId="5" borderId="0" xfId="0" applyFont="1" applyFill="1" applyProtection="1">
      <protection locked="0"/>
    </xf>
    <xf numFmtId="0" fontId="6" fillId="5" borderId="9" xfId="0" applyFont="1" applyFill="1" applyBorder="1" applyAlignment="1" applyProtection="1">
      <alignment horizontal="left"/>
      <protection locked="0"/>
    </xf>
    <xf numFmtId="0" fontId="1" fillId="0" borderId="9" xfId="0" applyFont="1" applyBorder="1" applyProtection="1">
      <protection locked="0"/>
    </xf>
    <xf numFmtId="0" fontId="6" fillId="0" borderId="5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13" xfId="0" applyFont="1" applyBorder="1" applyAlignment="1">
      <alignment horizontal="center" textRotation="90"/>
    </xf>
    <xf numFmtId="0" fontId="4" fillId="3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1" fontId="3" fillId="0" borderId="3" xfId="0" applyNumberFormat="1" applyFont="1" applyBorder="1" applyAlignment="1">
      <alignment horizontal="center" vertical="top" textRotation="180"/>
    </xf>
    <xf numFmtId="1" fontId="3" fillId="0" borderId="6" xfId="0" applyNumberFormat="1" applyFont="1" applyBorder="1" applyAlignment="1">
      <alignment horizontal="center" vertical="top" textRotation="180"/>
    </xf>
    <xf numFmtId="1" fontId="3" fillId="0" borderId="5" xfId="0" applyNumberFormat="1" applyFont="1" applyBorder="1" applyAlignment="1">
      <alignment horizontal="center" vertical="top" textRotation="180"/>
    </xf>
    <xf numFmtId="0" fontId="1" fillId="0" borderId="3" xfId="0" applyFont="1" applyBorder="1" applyAlignment="1">
      <alignment horizontal="center" vertical="top" textRotation="180"/>
    </xf>
    <xf numFmtId="0" fontId="1" fillId="0" borderId="6" xfId="0" applyFont="1" applyBorder="1" applyAlignment="1">
      <alignment horizontal="center" vertical="top" textRotation="180"/>
    </xf>
    <xf numFmtId="0" fontId="1" fillId="0" borderId="5" xfId="0" applyFont="1" applyBorder="1" applyAlignment="1">
      <alignment horizontal="center" vertical="top" textRotation="180"/>
    </xf>
    <xf numFmtId="0" fontId="4" fillId="2" borderId="4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 textRotation="90"/>
    </xf>
    <xf numFmtId="164" fontId="5" fillId="0" borderId="8" xfId="0" applyNumberFormat="1" applyFont="1" applyBorder="1" applyAlignment="1">
      <alignment horizontal="center" textRotation="90"/>
    </xf>
    <xf numFmtId="164" fontId="5" fillId="0" borderId="11" xfId="0" applyNumberFormat="1" applyFont="1" applyBorder="1" applyAlignment="1">
      <alignment horizontal="center" textRotation="90"/>
    </xf>
    <xf numFmtId="0" fontId="5" fillId="0" borderId="4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</cellXfs>
  <cellStyles count="1">
    <cellStyle name="Standaard" xfId="0" builtinId="0"/>
  </cellStyles>
  <dxfs count="4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Oost%20Groningen/Masters%202024/start%20toernooien%202024.xlsm" TargetMode="External"/><Relationship Id="rId1" Type="http://schemas.openxmlformats.org/officeDocument/2006/relationships/externalLinkPath" Target="/ac38b57e6c564e81/Bureaublad/Libre%20Oost%20Groningen/Masters%202024/start%20toernooien%20202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Havenstad%20Driebanden/eindstand%20vooronde%20driebanden%20groepb%20havenstad.xlsx" TargetMode="External"/><Relationship Id="rId1" Type="http://schemas.openxmlformats.org/officeDocument/2006/relationships/externalLinkPath" Target="/ac38b57e6c564e81/Bureaublad/Havenstad%20Driebanden/eindstand%20vooronde%20driebanden%20groepb%20havenst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  <row r="34">
          <cell r="I34"/>
          <cell r="J34"/>
        </row>
        <row r="35">
          <cell r="I35"/>
          <cell r="J35"/>
        </row>
        <row r="36">
          <cell r="I36"/>
          <cell r="J36"/>
        </row>
        <row r="37">
          <cell r="I37"/>
          <cell r="J37"/>
        </row>
        <row r="38">
          <cell r="I38"/>
          <cell r="J38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2">
          <cell r="C2" t="str">
            <v>Bert Pakes</v>
          </cell>
          <cell r="D2" t="str">
            <v>B</v>
          </cell>
          <cell r="E2">
            <v>0.27500000000000002</v>
          </cell>
          <cell r="F2">
            <v>8</v>
          </cell>
          <cell r="G2">
            <v>0.26666666666666666</v>
          </cell>
          <cell r="H2">
            <v>9</v>
          </cell>
          <cell r="I2">
            <v>2</v>
          </cell>
          <cell r="J2">
            <v>112.5</v>
          </cell>
          <cell r="K2">
            <v>16</v>
          </cell>
          <cell r="L2">
            <v>4</v>
          </cell>
          <cell r="M2">
            <v>200</v>
          </cell>
          <cell r="N2">
            <v>25</v>
          </cell>
          <cell r="O2">
            <v>0.41666666666666669</v>
          </cell>
          <cell r="P2">
            <v>156.251</v>
          </cell>
          <cell r="Q2">
            <v>156</v>
          </cell>
        </row>
        <row r="3">
          <cell r="C3" t="str">
            <v>Edwin Hopman</v>
          </cell>
          <cell r="D3" t="str">
            <v>B</v>
          </cell>
          <cell r="E3">
            <v>0.27500000000000002</v>
          </cell>
          <cell r="F3">
            <v>8</v>
          </cell>
          <cell r="G3">
            <v>0.26666666666666666</v>
          </cell>
          <cell r="H3">
            <v>11</v>
          </cell>
          <cell r="I3">
            <v>2</v>
          </cell>
          <cell r="J3">
            <v>137.5</v>
          </cell>
          <cell r="K3">
            <v>14</v>
          </cell>
          <cell r="L3">
            <v>4</v>
          </cell>
          <cell r="M3">
            <v>175</v>
          </cell>
          <cell r="N3">
            <v>25</v>
          </cell>
          <cell r="O3">
            <v>0.41666666666666669</v>
          </cell>
          <cell r="P3">
            <v>156.25</v>
          </cell>
          <cell r="Q3">
            <v>156</v>
          </cell>
        </row>
        <row r="4">
          <cell r="C4" t="str">
            <v>Eisse Bolt</v>
          </cell>
          <cell r="D4" t="str">
            <v>B</v>
          </cell>
          <cell r="E4">
            <v>0.27500000000000002</v>
          </cell>
          <cell r="F4">
            <v>8</v>
          </cell>
          <cell r="G4">
            <v>0.26666666666666666</v>
          </cell>
          <cell r="H4">
            <v>13</v>
          </cell>
          <cell r="I4">
            <v>2</v>
          </cell>
          <cell r="J4">
            <v>162.5</v>
          </cell>
          <cell r="K4">
            <v>11</v>
          </cell>
          <cell r="L4">
            <v>3</v>
          </cell>
          <cell r="M4">
            <v>137.5</v>
          </cell>
          <cell r="N4">
            <v>24</v>
          </cell>
          <cell r="O4">
            <v>0.4</v>
          </cell>
          <cell r="P4">
            <v>150</v>
          </cell>
          <cell r="Q4">
            <v>150</v>
          </cell>
        </row>
        <row r="5">
          <cell r="C5" t="str">
            <v>Fred Maas</v>
          </cell>
          <cell r="D5" t="str">
            <v>B</v>
          </cell>
          <cell r="E5">
            <v>0.317</v>
          </cell>
          <cell r="F5">
            <v>9</v>
          </cell>
          <cell r="G5">
            <v>0.3</v>
          </cell>
          <cell r="H5">
            <v>8</v>
          </cell>
          <cell r="I5">
            <v>3</v>
          </cell>
          <cell r="J5">
            <v>88.888888888888886</v>
          </cell>
          <cell r="K5">
            <v>17</v>
          </cell>
          <cell r="L5">
            <v>3</v>
          </cell>
          <cell r="M5">
            <v>188.88888888888889</v>
          </cell>
          <cell r="N5">
            <v>25</v>
          </cell>
          <cell r="O5">
            <v>0.41666666666666669</v>
          </cell>
          <cell r="P5">
            <v>138.88888888888891</v>
          </cell>
          <cell r="Q5">
            <v>138</v>
          </cell>
        </row>
        <row r="6">
          <cell r="C6" t="str">
            <v xml:space="preserve">Reint Loer   </v>
          </cell>
          <cell r="D6" t="str">
            <v>B</v>
          </cell>
          <cell r="E6">
            <v>0.27500000000000002</v>
          </cell>
          <cell r="F6">
            <v>8</v>
          </cell>
          <cell r="G6">
            <v>0.26666666666666666</v>
          </cell>
          <cell r="H6">
            <v>9</v>
          </cell>
          <cell r="I6">
            <v>3</v>
          </cell>
          <cell r="J6">
            <v>112.5</v>
          </cell>
          <cell r="K6">
            <v>12</v>
          </cell>
          <cell r="L6">
            <v>2</v>
          </cell>
          <cell r="M6">
            <v>150</v>
          </cell>
          <cell r="N6">
            <v>21</v>
          </cell>
          <cell r="O6">
            <v>0.35</v>
          </cell>
          <cell r="P6">
            <v>131.25</v>
          </cell>
          <cell r="Q6">
            <v>131</v>
          </cell>
        </row>
        <row r="7">
          <cell r="C7" t="str">
            <v>Pieter van der Poel</v>
          </cell>
          <cell r="D7" t="str">
            <v>B</v>
          </cell>
          <cell r="E7">
            <v>0.35</v>
          </cell>
          <cell r="F7">
            <v>10</v>
          </cell>
          <cell r="G7">
            <v>0.33333333333333331</v>
          </cell>
          <cell r="H7">
            <v>13</v>
          </cell>
          <cell r="I7">
            <v>3</v>
          </cell>
          <cell r="J7">
            <v>130</v>
          </cell>
          <cell r="K7">
            <v>13</v>
          </cell>
          <cell r="L7">
            <v>2</v>
          </cell>
          <cell r="M7">
            <v>130</v>
          </cell>
          <cell r="N7">
            <v>26</v>
          </cell>
          <cell r="O7">
            <v>0.43333333333333335</v>
          </cell>
          <cell r="P7">
            <v>130</v>
          </cell>
          <cell r="Q7">
            <v>130</v>
          </cell>
        </row>
        <row r="8">
          <cell r="C8" t="str">
            <v>Roelie Dorenbos</v>
          </cell>
          <cell r="D8" t="str">
            <v>B</v>
          </cell>
          <cell r="E8">
            <v>0.27500000000000002</v>
          </cell>
          <cell r="F8">
            <v>8</v>
          </cell>
          <cell r="G8">
            <v>0.26666666666666666</v>
          </cell>
          <cell r="H8">
            <v>8</v>
          </cell>
          <cell r="I8">
            <v>2</v>
          </cell>
          <cell r="J8">
            <v>100</v>
          </cell>
          <cell r="K8">
            <v>12</v>
          </cell>
          <cell r="L8">
            <v>3</v>
          </cell>
          <cell r="M8">
            <v>150</v>
          </cell>
          <cell r="N8">
            <v>20</v>
          </cell>
          <cell r="O8">
            <v>0.33333333333333331</v>
          </cell>
          <cell r="P8">
            <v>125</v>
          </cell>
          <cell r="Q8">
            <v>125</v>
          </cell>
        </row>
        <row r="9">
          <cell r="C9" t="str">
            <v xml:space="preserve">Jans Kinds   </v>
          </cell>
          <cell r="D9" t="str">
            <v>B</v>
          </cell>
          <cell r="E9">
            <v>0.317</v>
          </cell>
          <cell r="F9">
            <v>9</v>
          </cell>
          <cell r="G9">
            <v>0.3</v>
          </cell>
          <cell r="H9">
            <v>10</v>
          </cell>
          <cell r="I9">
            <v>3</v>
          </cell>
          <cell r="J9">
            <v>111.11111111111111</v>
          </cell>
          <cell r="K9">
            <v>12</v>
          </cell>
          <cell r="L9">
            <v>3</v>
          </cell>
          <cell r="M9">
            <v>133.33333333333331</v>
          </cell>
          <cell r="N9">
            <v>22</v>
          </cell>
          <cell r="O9">
            <v>0.36666666666666664</v>
          </cell>
          <cell r="P9">
            <v>122.22222222222221</v>
          </cell>
          <cell r="Q9">
            <v>122</v>
          </cell>
        </row>
        <row r="10">
          <cell r="C10" t="str">
            <v>Martin Meerstra</v>
          </cell>
          <cell r="D10" t="str">
            <v>B</v>
          </cell>
          <cell r="E10">
            <v>0.27500000000000002</v>
          </cell>
          <cell r="F10">
            <v>8</v>
          </cell>
          <cell r="G10">
            <v>0.26666666666666666</v>
          </cell>
          <cell r="H10">
            <v>10</v>
          </cell>
          <cell r="I10">
            <v>3</v>
          </cell>
          <cell r="J10">
            <v>125</v>
          </cell>
          <cell r="K10">
            <v>9</v>
          </cell>
          <cell r="L10">
            <v>2</v>
          </cell>
          <cell r="M10">
            <v>112.5</v>
          </cell>
          <cell r="N10">
            <v>19</v>
          </cell>
          <cell r="O10">
            <v>0.31666666666666665</v>
          </cell>
          <cell r="P10">
            <v>118.751</v>
          </cell>
          <cell r="Q10">
            <v>118</v>
          </cell>
        </row>
        <row r="11">
          <cell r="C11" t="str">
            <v>Martien Backer</v>
          </cell>
          <cell r="D11" t="str">
            <v>B</v>
          </cell>
          <cell r="E11">
            <v>0.27500000000000002</v>
          </cell>
          <cell r="F11">
            <v>8</v>
          </cell>
          <cell r="G11">
            <v>0.26666666666666666</v>
          </cell>
          <cell r="H11">
            <v>9</v>
          </cell>
          <cell r="I11">
            <v>1</v>
          </cell>
          <cell r="J11">
            <v>112.5</v>
          </cell>
          <cell r="K11">
            <v>10</v>
          </cell>
          <cell r="L11">
            <v>2</v>
          </cell>
          <cell r="M11">
            <v>125</v>
          </cell>
          <cell r="N11">
            <v>19</v>
          </cell>
          <cell r="O11">
            <v>0.31666666666666665</v>
          </cell>
          <cell r="P11">
            <v>118.75</v>
          </cell>
          <cell r="Q11">
            <v>118</v>
          </cell>
        </row>
        <row r="12">
          <cell r="C12" t="str">
            <v xml:space="preserve">Jan Poot   </v>
          </cell>
          <cell r="D12" t="str">
            <v>B</v>
          </cell>
          <cell r="E12">
            <v>0.317</v>
          </cell>
          <cell r="F12">
            <v>9</v>
          </cell>
          <cell r="G12">
            <v>0.3</v>
          </cell>
          <cell r="H12">
            <v>12</v>
          </cell>
          <cell r="I12">
            <v>3</v>
          </cell>
          <cell r="J12">
            <v>133.33333333333331</v>
          </cell>
          <cell r="K12">
            <v>9</v>
          </cell>
          <cell r="L12">
            <v>2</v>
          </cell>
          <cell r="M12">
            <v>100</v>
          </cell>
          <cell r="N12">
            <v>21</v>
          </cell>
          <cell r="O12">
            <v>0.35</v>
          </cell>
          <cell r="P12">
            <v>116.66666666666667</v>
          </cell>
          <cell r="Q12">
            <v>116</v>
          </cell>
        </row>
        <row r="13">
          <cell r="C13" t="str">
            <v xml:space="preserve">Ron Eissen   </v>
          </cell>
          <cell r="D13" t="str">
            <v>B</v>
          </cell>
          <cell r="E13">
            <v>0.35</v>
          </cell>
          <cell r="F13">
            <v>10</v>
          </cell>
          <cell r="G13">
            <v>0.33333333333333331</v>
          </cell>
          <cell r="H13">
            <v>15</v>
          </cell>
          <cell r="I13">
            <v>2</v>
          </cell>
          <cell r="J13">
            <v>150</v>
          </cell>
          <cell r="K13">
            <v>8</v>
          </cell>
          <cell r="L13">
            <v>1</v>
          </cell>
          <cell r="M13">
            <v>80</v>
          </cell>
          <cell r="N13">
            <v>23</v>
          </cell>
          <cell r="O13">
            <v>0.38333333333333336</v>
          </cell>
          <cell r="P13">
            <v>115.001</v>
          </cell>
          <cell r="Q13">
            <v>115</v>
          </cell>
        </row>
        <row r="14">
          <cell r="C14" t="str">
            <v>Brian Reiners</v>
          </cell>
          <cell r="D14" t="str">
            <v>B</v>
          </cell>
          <cell r="E14">
            <v>0.35</v>
          </cell>
          <cell r="F14">
            <v>10</v>
          </cell>
          <cell r="G14">
            <v>0.33333333333333331</v>
          </cell>
          <cell r="H14">
            <v>9</v>
          </cell>
          <cell r="I14">
            <v>2</v>
          </cell>
          <cell r="J14">
            <v>90</v>
          </cell>
          <cell r="K14">
            <v>14</v>
          </cell>
          <cell r="L14">
            <v>2</v>
          </cell>
          <cell r="M14">
            <v>140</v>
          </cell>
          <cell r="N14">
            <v>23</v>
          </cell>
          <cell r="O14">
            <v>0.38333333333333336</v>
          </cell>
          <cell r="P14">
            <v>115.00000000000001</v>
          </cell>
          <cell r="Q14">
            <v>115</v>
          </cell>
        </row>
        <row r="15">
          <cell r="C15" t="str">
            <v xml:space="preserve">Bernard Bos   </v>
          </cell>
          <cell r="D15" t="str">
            <v>B</v>
          </cell>
          <cell r="E15">
            <v>0.35</v>
          </cell>
          <cell r="F15">
            <v>10</v>
          </cell>
          <cell r="G15">
            <v>0.33333333333333331</v>
          </cell>
          <cell r="H15">
            <v>9</v>
          </cell>
          <cell r="I15">
            <v>2</v>
          </cell>
          <cell r="J15">
            <v>90</v>
          </cell>
          <cell r="K15">
            <v>13</v>
          </cell>
          <cell r="L15">
            <v>2</v>
          </cell>
          <cell r="M15">
            <v>130</v>
          </cell>
          <cell r="N15">
            <v>22</v>
          </cell>
          <cell r="O15">
            <v>0.36666666666666664</v>
          </cell>
          <cell r="P15">
            <v>110.001</v>
          </cell>
          <cell r="Q15">
            <v>110</v>
          </cell>
        </row>
        <row r="16">
          <cell r="C16" t="str">
            <v>Ton Noot</v>
          </cell>
          <cell r="D16" t="str">
            <v>B</v>
          </cell>
          <cell r="E16">
            <v>0.35</v>
          </cell>
          <cell r="F16">
            <v>10</v>
          </cell>
          <cell r="G16">
            <v>0.33333333333333331</v>
          </cell>
          <cell r="H16">
            <v>12</v>
          </cell>
          <cell r="I16">
            <v>4</v>
          </cell>
          <cell r="J16">
            <v>120</v>
          </cell>
          <cell r="K16">
            <v>10</v>
          </cell>
          <cell r="L16">
            <v>2</v>
          </cell>
          <cell r="M16">
            <v>100</v>
          </cell>
          <cell r="N16">
            <v>22</v>
          </cell>
          <cell r="O16">
            <v>0.36666666666666664</v>
          </cell>
          <cell r="P16">
            <v>110.00000000000001</v>
          </cell>
          <cell r="Q16">
            <v>110</v>
          </cell>
        </row>
        <row r="17">
          <cell r="C17" t="str">
            <v>Marcel Leeraar</v>
          </cell>
          <cell r="D17" t="str">
            <v>B</v>
          </cell>
          <cell r="E17">
            <v>0.27500000000000002</v>
          </cell>
          <cell r="F17">
            <v>8</v>
          </cell>
          <cell r="G17">
            <v>0.26666666666666666</v>
          </cell>
          <cell r="H17">
            <v>13</v>
          </cell>
          <cell r="I17">
            <v>3</v>
          </cell>
          <cell r="J17">
            <v>162.5</v>
          </cell>
          <cell r="K17">
            <v>4</v>
          </cell>
          <cell r="L17">
            <v>1</v>
          </cell>
          <cell r="M17">
            <v>50</v>
          </cell>
          <cell r="N17">
            <v>17</v>
          </cell>
          <cell r="O17">
            <v>0.28333333333333333</v>
          </cell>
          <cell r="P17">
            <v>106.25</v>
          </cell>
          <cell r="Q17">
            <v>106</v>
          </cell>
        </row>
        <row r="18">
          <cell r="C18" t="str">
            <v>Fre Buurman</v>
          </cell>
          <cell r="D18" t="str">
            <v>B</v>
          </cell>
          <cell r="E18">
            <v>0.317</v>
          </cell>
          <cell r="F18">
            <v>9</v>
          </cell>
          <cell r="G18">
            <v>0.3</v>
          </cell>
          <cell r="H18">
            <v>9</v>
          </cell>
          <cell r="I18">
            <v>2</v>
          </cell>
          <cell r="J18">
            <v>100</v>
          </cell>
          <cell r="K18">
            <v>10</v>
          </cell>
          <cell r="L18">
            <v>3</v>
          </cell>
          <cell r="M18">
            <v>111.11111111111111</v>
          </cell>
          <cell r="N18">
            <v>19</v>
          </cell>
          <cell r="O18">
            <v>0.31666666666666665</v>
          </cell>
          <cell r="P18">
            <v>105.557</v>
          </cell>
          <cell r="Q18">
            <v>105</v>
          </cell>
        </row>
        <row r="19">
          <cell r="C19" t="str">
            <v>Jan Bos (oet pekel)</v>
          </cell>
          <cell r="D19" t="str">
            <v>B</v>
          </cell>
          <cell r="E19">
            <v>0.317</v>
          </cell>
          <cell r="F19">
            <v>9</v>
          </cell>
          <cell r="G19">
            <v>0.3</v>
          </cell>
          <cell r="H19">
            <v>9</v>
          </cell>
          <cell r="I19">
            <v>2</v>
          </cell>
          <cell r="J19">
            <v>100</v>
          </cell>
          <cell r="K19">
            <v>10</v>
          </cell>
          <cell r="L19">
            <v>1</v>
          </cell>
          <cell r="M19">
            <v>111.11111111111111</v>
          </cell>
          <cell r="N19">
            <v>19</v>
          </cell>
          <cell r="O19">
            <v>0.31666666666666665</v>
          </cell>
          <cell r="P19">
            <v>105.55555555555556</v>
          </cell>
          <cell r="Q19">
            <v>105</v>
          </cell>
        </row>
        <row r="20">
          <cell r="C20" t="str">
            <v xml:space="preserve">Jan Hadderingh  </v>
          </cell>
          <cell r="D20" t="str">
            <v>B</v>
          </cell>
          <cell r="E20">
            <v>0.35</v>
          </cell>
          <cell r="F20">
            <v>10</v>
          </cell>
          <cell r="G20">
            <v>0.33333333333333331</v>
          </cell>
          <cell r="H20">
            <v>3</v>
          </cell>
          <cell r="I20">
            <v>1</v>
          </cell>
          <cell r="J20">
            <v>30</v>
          </cell>
          <cell r="K20">
            <v>18</v>
          </cell>
          <cell r="L20">
            <v>3</v>
          </cell>
          <cell r="M20">
            <v>180</v>
          </cell>
          <cell r="N20">
            <v>21</v>
          </cell>
          <cell r="O20">
            <v>0.35</v>
          </cell>
          <cell r="P20">
            <v>105.001</v>
          </cell>
          <cell r="Q20">
            <v>105</v>
          </cell>
        </row>
        <row r="21">
          <cell r="C21" t="str">
            <v xml:space="preserve">Joop Beugels   </v>
          </cell>
          <cell r="D21" t="str">
            <v>B</v>
          </cell>
          <cell r="E21">
            <v>0.35</v>
          </cell>
          <cell r="F21">
            <v>10</v>
          </cell>
          <cell r="G21">
            <v>0.33333333333333331</v>
          </cell>
          <cell r="H21">
            <v>8</v>
          </cell>
          <cell r="I21">
            <v>2</v>
          </cell>
          <cell r="J21">
            <v>80</v>
          </cell>
          <cell r="K21">
            <v>13</v>
          </cell>
          <cell r="L21">
            <v>3</v>
          </cell>
          <cell r="M21">
            <v>130</v>
          </cell>
          <cell r="N21">
            <v>21</v>
          </cell>
          <cell r="O21">
            <v>0.35</v>
          </cell>
          <cell r="P21">
            <v>105</v>
          </cell>
          <cell r="Q21">
            <v>105</v>
          </cell>
        </row>
        <row r="22">
          <cell r="C22" t="str">
            <v xml:space="preserve">Harm Jan Speelman   </v>
          </cell>
          <cell r="D22" t="str">
            <v>B</v>
          </cell>
          <cell r="E22">
            <v>0.27500000000000002</v>
          </cell>
          <cell r="F22">
            <v>8</v>
          </cell>
          <cell r="G22">
            <v>0.26666666666666666</v>
          </cell>
          <cell r="H22">
            <v>8</v>
          </cell>
          <cell r="I22">
            <v>2</v>
          </cell>
          <cell r="J22">
            <v>100</v>
          </cell>
          <cell r="K22">
            <v>8</v>
          </cell>
          <cell r="L22">
            <v>2</v>
          </cell>
          <cell r="M22">
            <v>100</v>
          </cell>
          <cell r="N22">
            <v>16</v>
          </cell>
          <cell r="O22">
            <v>0.26666666666666666</v>
          </cell>
          <cell r="P22">
            <v>100</v>
          </cell>
          <cell r="Q22">
            <v>100</v>
          </cell>
        </row>
        <row r="23">
          <cell r="C23" t="str">
            <v>Ronald Elings</v>
          </cell>
          <cell r="D23" t="str">
            <v>B</v>
          </cell>
          <cell r="E23">
            <v>0.38400000000000001</v>
          </cell>
          <cell r="F23">
            <v>11</v>
          </cell>
          <cell r="G23">
            <v>0.36666666666666664</v>
          </cell>
          <cell r="H23">
            <v>12</v>
          </cell>
          <cell r="I23">
            <v>4</v>
          </cell>
          <cell r="J23">
            <v>109.09090909090908</v>
          </cell>
          <cell r="K23">
            <v>9</v>
          </cell>
          <cell r="L23">
            <v>2</v>
          </cell>
          <cell r="M23">
            <v>81.818181818181827</v>
          </cell>
          <cell r="N23">
            <v>21</v>
          </cell>
          <cell r="O23">
            <v>0.35</v>
          </cell>
          <cell r="P23">
            <v>95.454545454545453</v>
          </cell>
          <cell r="Q23">
            <v>95</v>
          </cell>
        </row>
        <row r="24">
          <cell r="C24" t="str">
            <v>Evert Bos</v>
          </cell>
          <cell r="D24" t="str">
            <v>B</v>
          </cell>
          <cell r="E24">
            <v>0.317</v>
          </cell>
          <cell r="F24">
            <v>9</v>
          </cell>
          <cell r="G24">
            <v>0.3</v>
          </cell>
          <cell r="H24">
            <v>5</v>
          </cell>
          <cell r="I24">
            <v>2</v>
          </cell>
          <cell r="J24">
            <v>55.555555555555557</v>
          </cell>
          <cell r="K24">
            <v>12</v>
          </cell>
          <cell r="L24">
            <v>3</v>
          </cell>
          <cell r="M24">
            <v>133.33333333333331</v>
          </cell>
          <cell r="N24">
            <v>17</v>
          </cell>
          <cell r="O24">
            <v>0.28333333333333333</v>
          </cell>
          <cell r="P24">
            <v>94.444444444444443</v>
          </cell>
          <cell r="Q24">
            <v>94</v>
          </cell>
        </row>
        <row r="25">
          <cell r="C25" t="str">
            <v>Jan Weerts</v>
          </cell>
          <cell r="D25" t="str">
            <v>B</v>
          </cell>
          <cell r="E25">
            <v>0.27500000000000002</v>
          </cell>
          <cell r="F25">
            <v>8</v>
          </cell>
          <cell r="G25">
            <v>0.26666666666666666</v>
          </cell>
          <cell r="H25">
            <v>9</v>
          </cell>
          <cell r="I25">
            <v>2</v>
          </cell>
          <cell r="J25">
            <v>112.5</v>
          </cell>
          <cell r="K25">
            <v>6</v>
          </cell>
          <cell r="L25">
            <v>2</v>
          </cell>
          <cell r="M25">
            <v>75</v>
          </cell>
          <cell r="N25">
            <v>15</v>
          </cell>
          <cell r="O25">
            <v>0.25</v>
          </cell>
          <cell r="P25">
            <v>93.751000000000005</v>
          </cell>
          <cell r="Q25">
            <v>93</v>
          </cell>
        </row>
        <row r="26">
          <cell r="C26" t="str">
            <v>Andre Roossien</v>
          </cell>
          <cell r="D26" t="str">
            <v>B</v>
          </cell>
          <cell r="E26">
            <v>0.27500000000000002</v>
          </cell>
          <cell r="F26">
            <v>8</v>
          </cell>
          <cell r="G26">
            <v>0.26666666666666666</v>
          </cell>
          <cell r="H26">
            <v>6</v>
          </cell>
          <cell r="I26">
            <v>2</v>
          </cell>
          <cell r="J26">
            <v>75</v>
          </cell>
          <cell r="K26">
            <v>9</v>
          </cell>
          <cell r="L26">
            <v>2</v>
          </cell>
          <cell r="M26">
            <v>112.5</v>
          </cell>
          <cell r="N26">
            <v>15</v>
          </cell>
          <cell r="O26">
            <v>0.25</v>
          </cell>
          <cell r="P26">
            <v>93.75</v>
          </cell>
          <cell r="Q26">
            <v>93</v>
          </cell>
        </row>
        <row r="27">
          <cell r="C27" t="str">
            <v>Marinus Tapilatu</v>
          </cell>
          <cell r="D27" t="str">
            <v>B</v>
          </cell>
          <cell r="E27">
            <v>0.27500000000000002</v>
          </cell>
          <cell r="F27">
            <v>8</v>
          </cell>
          <cell r="G27">
            <v>0.26666666666666666</v>
          </cell>
          <cell r="H27">
            <v>5</v>
          </cell>
          <cell r="I27">
            <v>1</v>
          </cell>
          <cell r="J27">
            <v>62.5</v>
          </cell>
          <cell r="K27">
            <v>9</v>
          </cell>
          <cell r="L27">
            <v>3</v>
          </cell>
          <cell r="M27">
            <v>112.5</v>
          </cell>
          <cell r="N27">
            <v>14</v>
          </cell>
          <cell r="O27">
            <v>0.23333333333333334</v>
          </cell>
          <cell r="P27">
            <v>87.5</v>
          </cell>
          <cell r="Q27">
            <v>87</v>
          </cell>
        </row>
        <row r="28">
          <cell r="C28" t="str">
            <v>Wim Krekel</v>
          </cell>
          <cell r="D28" t="str">
            <v>B</v>
          </cell>
          <cell r="E28">
            <v>0.27500000000000002</v>
          </cell>
          <cell r="F28">
            <v>8</v>
          </cell>
          <cell r="G28">
            <v>0.26666666666666666</v>
          </cell>
          <cell r="H28">
            <v>10</v>
          </cell>
          <cell r="I28">
            <v>2</v>
          </cell>
          <cell r="J28">
            <v>125</v>
          </cell>
          <cell r="K28">
            <v>3</v>
          </cell>
          <cell r="L28">
            <v>1</v>
          </cell>
          <cell r="M28">
            <v>37.5</v>
          </cell>
          <cell r="N28">
            <v>13</v>
          </cell>
          <cell r="O28">
            <v>0.21666666666666667</v>
          </cell>
          <cell r="P28">
            <v>81.251000000000005</v>
          </cell>
          <cell r="Q28">
            <v>81</v>
          </cell>
        </row>
        <row r="29">
          <cell r="C29" t="str">
            <v>Wijnold Broekema</v>
          </cell>
          <cell r="D29" t="str">
            <v>B</v>
          </cell>
          <cell r="E29">
            <v>0.27500000000000002</v>
          </cell>
          <cell r="F29">
            <v>8</v>
          </cell>
          <cell r="G29">
            <v>0.26666666666666666</v>
          </cell>
          <cell r="H29">
            <v>10</v>
          </cell>
          <cell r="I29">
            <v>2</v>
          </cell>
          <cell r="J29">
            <v>125</v>
          </cell>
          <cell r="K29">
            <v>3</v>
          </cell>
          <cell r="L29">
            <v>1</v>
          </cell>
          <cell r="M29">
            <v>37.5</v>
          </cell>
          <cell r="N29">
            <v>13</v>
          </cell>
          <cell r="O29">
            <v>0.21666666666666667</v>
          </cell>
          <cell r="P29">
            <v>81.251000000000005</v>
          </cell>
          <cell r="Q29">
            <v>81</v>
          </cell>
        </row>
        <row r="30">
          <cell r="C30" t="str">
            <v>Jan Schikker</v>
          </cell>
          <cell r="D30" t="str">
            <v>B</v>
          </cell>
          <cell r="E30">
            <v>0.27500000000000002</v>
          </cell>
          <cell r="F30">
            <v>8</v>
          </cell>
          <cell r="G30">
            <v>0.26666666666666666</v>
          </cell>
          <cell r="H30">
            <v>5</v>
          </cell>
          <cell r="I30">
            <v>2</v>
          </cell>
          <cell r="J30">
            <v>62.5</v>
          </cell>
          <cell r="K30">
            <v>8</v>
          </cell>
          <cell r="L30">
            <v>2</v>
          </cell>
          <cell r="M30">
            <v>100</v>
          </cell>
          <cell r="N30">
            <v>13</v>
          </cell>
          <cell r="O30">
            <v>0.21666666666666667</v>
          </cell>
          <cell r="P30">
            <v>81.25</v>
          </cell>
          <cell r="Q30">
            <v>81</v>
          </cell>
        </row>
        <row r="31">
          <cell r="C31" t="str">
            <v xml:space="preserve">Robert Boer   </v>
          </cell>
          <cell r="D31" t="str">
            <v>B</v>
          </cell>
          <cell r="E31">
            <v>0.38400000000000001</v>
          </cell>
          <cell r="F31">
            <v>11</v>
          </cell>
          <cell r="G31">
            <v>0.36666666666666664</v>
          </cell>
          <cell r="H31">
            <v>9</v>
          </cell>
          <cell r="I31">
            <v>2</v>
          </cell>
          <cell r="J31">
            <v>81.818181818181827</v>
          </cell>
          <cell r="K31">
            <v>8</v>
          </cell>
          <cell r="L31">
            <v>2</v>
          </cell>
          <cell r="M31">
            <v>72.727272727272734</v>
          </cell>
          <cell r="N31">
            <v>17</v>
          </cell>
          <cell r="O31">
            <v>0.28333333333333333</v>
          </cell>
          <cell r="P31">
            <v>77.272727272727266</v>
          </cell>
          <cell r="Q31">
            <v>77</v>
          </cell>
        </row>
        <row r="32">
          <cell r="C32" t="str">
            <v>Siep Ziesling</v>
          </cell>
          <cell r="D32" t="str">
            <v>B</v>
          </cell>
          <cell r="E32">
            <v>0.35</v>
          </cell>
          <cell r="F32">
            <v>10</v>
          </cell>
          <cell r="G32">
            <v>0.33333333333333331</v>
          </cell>
          <cell r="H32">
            <v>8</v>
          </cell>
          <cell r="I32">
            <v>2</v>
          </cell>
          <cell r="J32">
            <v>80</v>
          </cell>
          <cell r="K32">
            <v>7</v>
          </cell>
          <cell r="L32">
            <v>2</v>
          </cell>
          <cell r="M32">
            <v>70</v>
          </cell>
          <cell r="N32">
            <v>15</v>
          </cell>
          <cell r="O32">
            <v>0.25</v>
          </cell>
          <cell r="P32">
            <v>75</v>
          </cell>
          <cell r="Q32">
            <v>75</v>
          </cell>
        </row>
        <row r="33">
          <cell r="C33" t="str">
            <v xml:space="preserve">Hindrik Schuur   </v>
          </cell>
          <cell r="D33" t="str">
            <v>B</v>
          </cell>
          <cell r="E33">
            <v>0.27500000000000002</v>
          </cell>
          <cell r="F33">
            <v>8</v>
          </cell>
          <cell r="G33">
            <v>0.26666666666666666</v>
          </cell>
          <cell r="H33">
            <v>6</v>
          </cell>
          <cell r="I33">
            <v>3</v>
          </cell>
          <cell r="J33">
            <v>75</v>
          </cell>
          <cell r="K33">
            <v>5</v>
          </cell>
          <cell r="L33">
            <v>1</v>
          </cell>
          <cell r="M33">
            <v>62.5</v>
          </cell>
          <cell r="N33">
            <v>11</v>
          </cell>
          <cell r="O33">
            <v>0.18333333333333332</v>
          </cell>
          <cell r="P33">
            <v>68.751000000000005</v>
          </cell>
          <cell r="Q33">
            <v>68</v>
          </cell>
        </row>
        <row r="34">
          <cell r="C34" t="str">
            <v>Jan Efdee</v>
          </cell>
          <cell r="D34" t="str">
            <v>B</v>
          </cell>
          <cell r="E34">
            <v>0.27500000000000002</v>
          </cell>
          <cell r="F34">
            <v>8</v>
          </cell>
          <cell r="G34">
            <v>0.26666666666666666</v>
          </cell>
          <cell r="H34">
            <v>7</v>
          </cell>
          <cell r="I34">
            <v>2</v>
          </cell>
          <cell r="J34">
            <v>87.5</v>
          </cell>
          <cell r="K34">
            <v>4</v>
          </cell>
          <cell r="L34">
            <v>1</v>
          </cell>
          <cell r="M34">
            <v>50</v>
          </cell>
          <cell r="N34">
            <v>11</v>
          </cell>
          <cell r="O34">
            <v>0.18333333333333332</v>
          </cell>
          <cell r="P34">
            <v>68.751000000000005</v>
          </cell>
          <cell r="Q34">
            <v>68</v>
          </cell>
        </row>
        <row r="35">
          <cell r="C35" t="str">
            <v>Henri Leeuwerke</v>
          </cell>
          <cell r="D35" t="str">
            <v>B</v>
          </cell>
          <cell r="E35">
            <v>0.27500000000000002</v>
          </cell>
          <cell r="F35">
            <v>8</v>
          </cell>
          <cell r="G35">
            <v>0.26666666666666666</v>
          </cell>
          <cell r="H35">
            <v>8</v>
          </cell>
          <cell r="I35">
            <v>2</v>
          </cell>
          <cell r="J35">
            <v>100</v>
          </cell>
          <cell r="K35">
            <v>3</v>
          </cell>
          <cell r="L35">
            <v>1</v>
          </cell>
          <cell r="M35">
            <v>37.5</v>
          </cell>
          <cell r="N35">
            <v>11</v>
          </cell>
          <cell r="O35">
            <v>0.18333333333333332</v>
          </cell>
          <cell r="P35">
            <v>68.751000000000005</v>
          </cell>
          <cell r="Q35">
            <v>68</v>
          </cell>
        </row>
        <row r="36">
          <cell r="C36" t="str">
            <v>Caren Eling</v>
          </cell>
          <cell r="D36" t="str">
            <v>B</v>
          </cell>
          <cell r="E36">
            <v>0.27500000000000002</v>
          </cell>
          <cell r="F36">
            <v>8</v>
          </cell>
          <cell r="G36">
            <v>0.26666666666666666</v>
          </cell>
          <cell r="H36">
            <v>5</v>
          </cell>
          <cell r="I36">
            <v>1</v>
          </cell>
          <cell r="J36">
            <v>62.5</v>
          </cell>
          <cell r="K36">
            <v>6</v>
          </cell>
          <cell r="L36">
            <v>2</v>
          </cell>
          <cell r="M36">
            <v>75</v>
          </cell>
          <cell r="N36">
            <v>11</v>
          </cell>
          <cell r="O36">
            <v>0.18333333333333332</v>
          </cell>
          <cell r="P36">
            <v>68.75</v>
          </cell>
          <cell r="Q36">
            <v>68</v>
          </cell>
        </row>
        <row r="37">
          <cell r="C37" t="str">
            <v>Jan Sietsma</v>
          </cell>
          <cell r="D37" t="str">
            <v>B</v>
          </cell>
          <cell r="E37">
            <v>0.38400000000000001</v>
          </cell>
          <cell r="F37">
            <v>11</v>
          </cell>
          <cell r="G37">
            <v>0.36666666666666664</v>
          </cell>
          <cell r="H37">
            <v>5</v>
          </cell>
          <cell r="I37">
            <v>2</v>
          </cell>
          <cell r="J37">
            <v>45.454545454545453</v>
          </cell>
          <cell r="K37">
            <v>10</v>
          </cell>
          <cell r="L37">
            <v>3</v>
          </cell>
          <cell r="M37">
            <v>90.909090909090907</v>
          </cell>
          <cell r="N37">
            <v>15</v>
          </cell>
          <cell r="O37">
            <v>0.25</v>
          </cell>
          <cell r="P37">
            <v>68.181818181818187</v>
          </cell>
          <cell r="Q37">
            <v>68</v>
          </cell>
        </row>
        <row r="38">
          <cell r="C38" t="str">
            <v>Ilhan Apaydin</v>
          </cell>
          <cell r="D38" t="str">
            <v>B</v>
          </cell>
          <cell r="E38">
            <v>0.317</v>
          </cell>
          <cell r="F38">
            <v>9</v>
          </cell>
          <cell r="G38">
            <v>0.3</v>
          </cell>
          <cell r="H38">
            <v>8</v>
          </cell>
          <cell r="I38">
            <v>3</v>
          </cell>
          <cell r="J38">
            <v>88.888888888888886</v>
          </cell>
          <cell r="K38">
            <v>4</v>
          </cell>
          <cell r="L38">
            <v>1</v>
          </cell>
          <cell r="M38">
            <v>44.444444444444443</v>
          </cell>
          <cell r="N38">
            <v>12</v>
          </cell>
          <cell r="O38">
            <v>0.2</v>
          </cell>
          <cell r="P38">
            <v>66.668000000000006</v>
          </cell>
          <cell r="Q38">
            <v>66</v>
          </cell>
        </row>
        <row r="39">
          <cell r="C39" t="str">
            <v>Herman Kosse</v>
          </cell>
          <cell r="D39" t="str">
            <v>B</v>
          </cell>
          <cell r="E39">
            <v>0.41699999999999998</v>
          </cell>
          <cell r="F39">
            <v>12</v>
          </cell>
          <cell r="G39">
            <v>0.4</v>
          </cell>
          <cell r="H39">
            <v>6</v>
          </cell>
          <cell r="I39">
            <v>1</v>
          </cell>
          <cell r="J39">
            <v>50</v>
          </cell>
          <cell r="K39">
            <v>10</v>
          </cell>
          <cell r="L39">
            <v>2</v>
          </cell>
          <cell r="M39">
            <v>83.333333333333343</v>
          </cell>
          <cell r="N39">
            <v>16</v>
          </cell>
          <cell r="O39">
            <v>0.26666666666666666</v>
          </cell>
          <cell r="P39">
            <v>66.666666666666657</v>
          </cell>
          <cell r="Q39">
            <v>66</v>
          </cell>
        </row>
        <row r="40">
          <cell r="C40" t="str">
            <v>Johan Ackermann</v>
          </cell>
          <cell r="D40" t="str">
            <v>B</v>
          </cell>
          <cell r="E40">
            <v>0.41699999999999998</v>
          </cell>
          <cell r="F40">
            <v>12</v>
          </cell>
          <cell r="G40">
            <v>0.4</v>
          </cell>
          <cell r="H40">
            <v>6</v>
          </cell>
          <cell r="I40">
            <v>1</v>
          </cell>
          <cell r="J40">
            <v>50</v>
          </cell>
          <cell r="K40">
            <v>10</v>
          </cell>
          <cell r="L40">
            <v>2</v>
          </cell>
          <cell r="M40">
            <v>83.333333333333343</v>
          </cell>
          <cell r="N40">
            <v>16</v>
          </cell>
          <cell r="O40">
            <v>0.26666666666666666</v>
          </cell>
          <cell r="P40">
            <v>66.666666666666657</v>
          </cell>
          <cell r="Q40">
            <v>66</v>
          </cell>
        </row>
        <row r="41">
          <cell r="C41" t="str">
            <v>James Tiel</v>
          </cell>
          <cell r="D41" t="str">
            <v>B</v>
          </cell>
          <cell r="E41">
            <v>0.41699999999999998</v>
          </cell>
          <cell r="F41">
            <v>12</v>
          </cell>
          <cell r="G41">
            <v>0.4</v>
          </cell>
          <cell r="H41">
            <v>7</v>
          </cell>
          <cell r="I41" t="str">
            <v>`2</v>
          </cell>
          <cell r="J41">
            <v>58.333333333333336</v>
          </cell>
          <cell r="K41">
            <v>9</v>
          </cell>
          <cell r="L41">
            <v>2</v>
          </cell>
          <cell r="M41">
            <v>75</v>
          </cell>
          <cell r="N41">
            <v>16</v>
          </cell>
          <cell r="O41">
            <v>0.26666666666666666</v>
          </cell>
          <cell r="P41">
            <v>66.665999999999997</v>
          </cell>
          <cell r="Q41">
            <v>66</v>
          </cell>
        </row>
        <row r="42">
          <cell r="C42" t="str">
            <v>Rick Tuin</v>
          </cell>
          <cell r="D42" t="str">
            <v>B</v>
          </cell>
          <cell r="E42">
            <v>0.35</v>
          </cell>
          <cell r="F42">
            <v>10</v>
          </cell>
          <cell r="G42">
            <v>0.33333333333333331</v>
          </cell>
          <cell r="H42">
            <v>5</v>
          </cell>
          <cell r="I42">
            <v>1</v>
          </cell>
          <cell r="J42">
            <v>50</v>
          </cell>
          <cell r="K42">
            <v>8</v>
          </cell>
          <cell r="L42">
            <v>1</v>
          </cell>
          <cell r="M42">
            <v>80</v>
          </cell>
          <cell r="N42">
            <v>13</v>
          </cell>
          <cell r="O42">
            <v>0.21666666666666667</v>
          </cell>
          <cell r="P42">
            <v>65</v>
          </cell>
          <cell r="Q42">
            <v>65</v>
          </cell>
        </row>
        <row r="43">
          <cell r="C43" t="str">
            <v>Stan van Leuven</v>
          </cell>
          <cell r="D43" t="str">
            <v>B</v>
          </cell>
          <cell r="E43">
            <v>0.27500000000000002</v>
          </cell>
          <cell r="F43">
            <v>8</v>
          </cell>
          <cell r="G43">
            <v>0.26666666666666666</v>
          </cell>
          <cell r="H43">
            <v>2</v>
          </cell>
          <cell r="I43">
            <v>1</v>
          </cell>
          <cell r="J43">
            <v>25</v>
          </cell>
          <cell r="K43">
            <v>8</v>
          </cell>
          <cell r="L43">
            <v>1</v>
          </cell>
          <cell r="M43">
            <v>100</v>
          </cell>
          <cell r="N43">
            <v>10</v>
          </cell>
          <cell r="O43">
            <v>0.16666666666666666</v>
          </cell>
          <cell r="P43">
            <v>62.502000000000002</v>
          </cell>
          <cell r="Q43">
            <v>62</v>
          </cell>
        </row>
        <row r="44">
          <cell r="C44" t="str">
            <v>Willy Strootman</v>
          </cell>
          <cell r="D44" t="str">
            <v>B</v>
          </cell>
          <cell r="E44">
            <v>0.27500000000000002</v>
          </cell>
          <cell r="F44">
            <v>8</v>
          </cell>
          <cell r="G44">
            <v>0.26666666666666666</v>
          </cell>
          <cell r="H44">
            <v>6</v>
          </cell>
          <cell r="I44">
            <v>2</v>
          </cell>
          <cell r="J44">
            <v>75</v>
          </cell>
          <cell r="K44">
            <v>4</v>
          </cell>
          <cell r="L44">
            <v>2</v>
          </cell>
          <cell r="M44">
            <v>50</v>
          </cell>
          <cell r="N44">
            <v>10</v>
          </cell>
          <cell r="O44">
            <v>0.16666666666666666</v>
          </cell>
          <cell r="P44">
            <v>62.500999999999998</v>
          </cell>
          <cell r="Q44">
            <v>62</v>
          </cell>
        </row>
        <row r="45">
          <cell r="C45" t="str">
            <v xml:space="preserve">Jan Post   </v>
          </cell>
          <cell r="D45" t="str">
            <v>B</v>
          </cell>
          <cell r="E45">
            <v>0.27500000000000002</v>
          </cell>
          <cell r="F45">
            <v>8</v>
          </cell>
          <cell r="G45">
            <v>0.26666666666666666</v>
          </cell>
          <cell r="H45">
            <v>5</v>
          </cell>
          <cell r="I45">
            <v>1</v>
          </cell>
          <cell r="J45">
            <v>62.5</v>
          </cell>
          <cell r="K45">
            <v>5</v>
          </cell>
          <cell r="L45">
            <v>1</v>
          </cell>
          <cell r="M45">
            <v>62.5</v>
          </cell>
          <cell r="N45">
            <v>10</v>
          </cell>
          <cell r="O45">
            <v>0.16666666666666666</v>
          </cell>
          <cell r="P45">
            <v>62.5</v>
          </cell>
          <cell r="Q45">
            <v>62</v>
          </cell>
        </row>
        <row r="46">
          <cell r="C46" t="str">
            <v>Feike Moerman</v>
          </cell>
          <cell r="D46" t="str">
            <v>B</v>
          </cell>
          <cell r="E46">
            <v>0.27500000000000002</v>
          </cell>
          <cell r="F46">
            <v>8</v>
          </cell>
          <cell r="G46">
            <v>0.26666666666666666</v>
          </cell>
          <cell r="H46">
            <v>4</v>
          </cell>
          <cell r="I46">
            <v>1</v>
          </cell>
          <cell r="J46">
            <v>50</v>
          </cell>
          <cell r="K46">
            <v>6</v>
          </cell>
          <cell r="L46">
            <v>2</v>
          </cell>
          <cell r="M46">
            <v>75</v>
          </cell>
          <cell r="N46">
            <v>10</v>
          </cell>
          <cell r="O46">
            <v>0.16666666666666666</v>
          </cell>
          <cell r="P46">
            <v>62.5</v>
          </cell>
          <cell r="Q46">
            <v>62</v>
          </cell>
        </row>
        <row r="47">
          <cell r="C47" t="str">
            <v>Theis Siaila</v>
          </cell>
          <cell r="D47" t="str">
            <v>B</v>
          </cell>
          <cell r="E47">
            <v>0.41699999999999998</v>
          </cell>
          <cell r="F47">
            <v>12</v>
          </cell>
          <cell r="G47">
            <v>0.4</v>
          </cell>
          <cell r="H47">
            <v>5</v>
          </cell>
          <cell r="I47">
            <v>2</v>
          </cell>
          <cell r="J47">
            <v>41.666666666666671</v>
          </cell>
          <cell r="K47">
            <v>9</v>
          </cell>
          <cell r="L47">
            <v>3</v>
          </cell>
          <cell r="M47">
            <v>75</v>
          </cell>
          <cell r="N47">
            <v>14</v>
          </cell>
          <cell r="O47">
            <v>0.23333333333333334</v>
          </cell>
          <cell r="P47">
            <v>58.333333333333329</v>
          </cell>
          <cell r="Q47">
            <v>58</v>
          </cell>
        </row>
        <row r="48">
          <cell r="C48" t="str">
            <v>Louke Ploeg</v>
          </cell>
          <cell r="D48" t="str">
            <v>B</v>
          </cell>
          <cell r="E48">
            <v>0.27500000000000002</v>
          </cell>
          <cell r="F48">
            <v>8</v>
          </cell>
          <cell r="G48">
            <v>0.26666666666666666</v>
          </cell>
          <cell r="H48">
            <v>3</v>
          </cell>
          <cell r="I48">
            <v>1</v>
          </cell>
          <cell r="J48">
            <v>37.5</v>
          </cell>
          <cell r="K48">
            <v>6</v>
          </cell>
          <cell r="L48">
            <v>2</v>
          </cell>
          <cell r="M48">
            <v>75</v>
          </cell>
          <cell r="N48">
            <v>9</v>
          </cell>
          <cell r="O48">
            <v>0.15</v>
          </cell>
          <cell r="P48">
            <v>56.25</v>
          </cell>
          <cell r="Q48">
            <v>56</v>
          </cell>
        </row>
        <row r="49">
          <cell r="C49" t="str">
            <v>Barry Verstegen</v>
          </cell>
          <cell r="D49" t="str">
            <v>B</v>
          </cell>
          <cell r="E49">
            <v>0.27500000000000002</v>
          </cell>
          <cell r="F49">
            <v>8</v>
          </cell>
          <cell r="G49">
            <v>0.26666666666666666</v>
          </cell>
          <cell r="H49">
            <v>1</v>
          </cell>
          <cell r="I49">
            <v>1</v>
          </cell>
          <cell r="J49">
            <v>12.5</v>
          </cell>
          <cell r="K49">
            <v>8</v>
          </cell>
          <cell r="L49">
            <v>2</v>
          </cell>
          <cell r="M49">
            <v>100</v>
          </cell>
          <cell r="N49">
            <v>9</v>
          </cell>
          <cell r="O49">
            <v>0.15</v>
          </cell>
          <cell r="P49">
            <v>56.25</v>
          </cell>
          <cell r="Q49">
            <v>56</v>
          </cell>
        </row>
        <row r="50">
          <cell r="C50" t="str">
            <v>Annie Hadderingh</v>
          </cell>
          <cell r="D50" t="str">
            <v>B</v>
          </cell>
          <cell r="E50">
            <v>0.317</v>
          </cell>
          <cell r="F50">
            <v>9</v>
          </cell>
          <cell r="G50">
            <v>0.3</v>
          </cell>
          <cell r="H50">
            <v>6</v>
          </cell>
          <cell r="I50">
            <v>1</v>
          </cell>
          <cell r="J50">
            <v>66.666666666666657</v>
          </cell>
          <cell r="K50">
            <v>4</v>
          </cell>
          <cell r="L50">
            <v>2</v>
          </cell>
          <cell r="M50">
            <v>44.444444444444443</v>
          </cell>
          <cell r="N50">
            <v>10</v>
          </cell>
          <cell r="O50">
            <v>0.16666666666666666</v>
          </cell>
          <cell r="P50">
            <v>55.557000000000002</v>
          </cell>
          <cell r="Q50">
            <v>55</v>
          </cell>
        </row>
        <row r="51">
          <cell r="C51" t="str">
            <v>Okke Kluiter</v>
          </cell>
          <cell r="D51" t="str">
            <v>B</v>
          </cell>
          <cell r="E51">
            <v>0.317</v>
          </cell>
          <cell r="F51">
            <v>9</v>
          </cell>
          <cell r="G51">
            <v>0.3</v>
          </cell>
          <cell r="H51">
            <v>6</v>
          </cell>
          <cell r="I51">
            <v>1</v>
          </cell>
          <cell r="J51">
            <v>66.666666666666657</v>
          </cell>
          <cell r="K51">
            <v>4</v>
          </cell>
          <cell r="L51">
            <v>1</v>
          </cell>
          <cell r="M51">
            <v>44.444444444444443</v>
          </cell>
          <cell r="N51">
            <v>10</v>
          </cell>
          <cell r="O51">
            <v>0.16666666666666666</v>
          </cell>
          <cell r="P51">
            <v>55.555555555555557</v>
          </cell>
          <cell r="Q51">
            <v>55</v>
          </cell>
        </row>
        <row r="52">
          <cell r="C52" t="str">
            <v>Jan Tepper</v>
          </cell>
          <cell r="D52" t="str">
            <v>B</v>
          </cell>
          <cell r="E52">
            <v>0.41699999999999998</v>
          </cell>
          <cell r="F52">
            <v>12</v>
          </cell>
          <cell r="G52">
            <v>0.4</v>
          </cell>
          <cell r="H52">
            <v>8</v>
          </cell>
          <cell r="I52">
            <v>1</v>
          </cell>
          <cell r="J52">
            <v>66.666666666666657</v>
          </cell>
          <cell r="K52">
            <v>4</v>
          </cell>
          <cell r="L52">
            <v>2</v>
          </cell>
          <cell r="M52">
            <v>33.333333333333329</v>
          </cell>
          <cell r="N52">
            <v>12</v>
          </cell>
          <cell r="O52">
            <v>0.2</v>
          </cell>
          <cell r="P52">
            <v>50</v>
          </cell>
          <cell r="Q52">
            <v>50</v>
          </cell>
        </row>
        <row r="53">
          <cell r="C53" t="str">
            <v>Ella Hilbolling</v>
          </cell>
          <cell r="D53" t="str">
            <v>B</v>
          </cell>
          <cell r="E53">
            <v>0.27500000000000002</v>
          </cell>
          <cell r="F53">
            <v>8</v>
          </cell>
          <cell r="G53">
            <v>0.26666666666666666</v>
          </cell>
          <cell r="H53">
            <v>6</v>
          </cell>
          <cell r="I53">
            <v>1</v>
          </cell>
          <cell r="J53">
            <v>75</v>
          </cell>
          <cell r="K53">
            <v>2</v>
          </cell>
          <cell r="L53">
            <v>1</v>
          </cell>
          <cell r="M53">
            <v>25</v>
          </cell>
          <cell r="N53">
            <v>8</v>
          </cell>
          <cell r="O53">
            <v>0.13333333333333333</v>
          </cell>
          <cell r="P53">
            <v>50</v>
          </cell>
          <cell r="Q53">
            <v>50</v>
          </cell>
        </row>
        <row r="54">
          <cell r="C54" t="str">
            <v>Franka Baaré</v>
          </cell>
          <cell r="D54" t="str">
            <v>B</v>
          </cell>
          <cell r="E54">
            <v>0.27500000000000002</v>
          </cell>
          <cell r="F54">
            <v>8</v>
          </cell>
          <cell r="G54">
            <v>0.26666666666666666</v>
          </cell>
          <cell r="H54">
            <v>2</v>
          </cell>
          <cell r="I54">
            <v>1</v>
          </cell>
          <cell r="J54">
            <v>25</v>
          </cell>
          <cell r="K54">
            <v>6</v>
          </cell>
          <cell r="L54">
            <v>1</v>
          </cell>
          <cell r="M54">
            <v>75</v>
          </cell>
          <cell r="N54">
            <v>8</v>
          </cell>
          <cell r="O54">
            <v>0.13333333333333333</v>
          </cell>
          <cell r="P54">
            <v>50</v>
          </cell>
          <cell r="Q54">
            <v>50</v>
          </cell>
        </row>
        <row r="55">
          <cell r="C55" t="str">
            <v>Roy Ziesling</v>
          </cell>
          <cell r="D55" t="str">
            <v>B</v>
          </cell>
          <cell r="E55">
            <v>0.35</v>
          </cell>
          <cell r="F55">
            <v>10</v>
          </cell>
          <cell r="G55">
            <v>0.33333333333333331</v>
          </cell>
          <cell r="H55">
            <v>4</v>
          </cell>
          <cell r="I55">
            <v>1</v>
          </cell>
          <cell r="J55">
            <v>40</v>
          </cell>
          <cell r="K55">
            <v>5</v>
          </cell>
          <cell r="L55">
            <v>2</v>
          </cell>
          <cell r="M55">
            <v>50</v>
          </cell>
          <cell r="N55">
            <v>9</v>
          </cell>
          <cell r="O55">
            <v>0.15</v>
          </cell>
          <cell r="P55">
            <v>45</v>
          </cell>
          <cell r="Q55">
            <v>45</v>
          </cell>
        </row>
        <row r="56">
          <cell r="C56" t="str">
            <v>Eddie Grol</v>
          </cell>
          <cell r="D56" t="str">
            <v>B</v>
          </cell>
          <cell r="E56">
            <v>0.35</v>
          </cell>
          <cell r="F56">
            <v>10</v>
          </cell>
          <cell r="G56">
            <v>0.33333333333333331</v>
          </cell>
          <cell r="H56">
            <v>4</v>
          </cell>
          <cell r="I56">
            <v>1</v>
          </cell>
          <cell r="J56">
            <v>40</v>
          </cell>
          <cell r="K56">
            <v>5</v>
          </cell>
          <cell r="L56">
            <v>2</v>
          </cell>
          <cell r="M56">
            <v>50</v>
          </cell>
          <cell r="N56">
            <v>9</v>
          </cell>
          <cell r="O56">
            <v>0.15</v>
          </cell>
          <cell r="P56">
            <v>45</v>
          </cell>
          <cell r="Q56">
            <v>45</v>
          </cell>
        </row>
        <row r="57">
          <cell r="C57" t="str">
            <v>Shamir Medero</v>
          </cell>
          <cell r="D57" t="str">
            <v>B</v>
          </cell>
          <cell r="E57">
            <v>0.27500000000000002</v>
          </cell>
          <cell r="F57">
            <v>8</v>
          </cell>
          <cell r="G57">
            <v>0.26666666666666666</v>
          </cell>
          <cell r="H57">
            <v>5</v>
          </cell>
          <cell r="I57">
            <v>1</v>
          </cell>
          <cell r="J57">
            <v>62.5</v>
          </cell>
          <cell r="K57">
            <v>2</v>
          </cell>
          <cell r="L57">
            <v>1</v>
          </cell>
          <cell r="M57">
            <v>25</v>
          </cell>
          <cell r="N57">
            <v>7</v>
          </cell>
          <cell r="O57">
            <v>0.11666666666666667</v>
          </cell>
          <cell r="P57">
            <v>43.75</v>
          </cell>
          <cell r="Q57">
            <v>43</v>
          </cell>
        </row>
        <row r="58">
          <cell r="C58" t="str">
            <v>Kars Poelman</v>
          </cell>
          <cell r="D58" t="str">
            <v>B</v>
          </cell>
          <cell r="E58">
            <v>0.317</v>
          </cell>
          <cell r="F58">
            <v>9</v>
          </cell>
          <cell r="G58">
            <v>0.3</v>
          </cell>
          <cell r="H58">
            <v>0</v>
          </cell>
          <cell r="I58">
            <v>0</v>
          </cell>
          <cell r="J58">
            <v>0</v>
          </cell>
          <cell r="K58">
            <v>1</v>
          </cell>
          <cell r="L58">
            <v>1</v>
          </cell>
          <cell r="M58">
            <v>11.111111111111111</v>
          </cell>
          <cell r="N58">
            <v>1</v>
          </cell>
          <cell r="O58">
            <v>1.6666666666666666E-2</v>
          </cell>
          <cell r="P58">
            <v>5.5555555555555562</v>
          </cell>
          <cell r="Q5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CFF2-300D-4389-BFA6-D256D5AE5398}">
  <sheetPr>
    <pageSetUpPr fitToPage="1"/>
  </sheetPr>
  <dimension ref="A1:Z63"/>
  <sheetViews>
    <sheetView tabSelected="1" workbookViewId="0">
      <selection activeCell="Z63" sqref="A1:Z63"/>
    </sheetView>
  </sheetViews>
  <sheetFormatPr defaultColWidth="4.28515625" defaultRowHeight="15" x14ac:dyDescent="0.25"/>
  <cols>
    <col min="2" max="2" width="19" bestFit="1" customWidth="1"/>
    <col min="3" max="3" width="5.42578125" bestFit="1" customWidth="1"/>
    <col min="5" max="5" width="5.42578125" bestFit="1" customWidth="1"/>
  </cols>
  <sheetData>
    <row r="1" spans="1:26" ht="30" thickBo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5" t="s">
        <v>1</v>
      </c>
      <c r="Z1" s="38" t="s">
        <v>2</v>
      </c>
    </row>
    <row r="2" spans="1:26" x14ac:dyDescent="0.25">
      <c r="A2" s="41" t="s">
        <v>3</v>
      </c>
      <c r="B2" s="41"/>
      <c r="C2" s="42" t="s">
        <v>4</v>
      </c>
      <c r="D2" s="45" t="s">
        <v>5</v>
      </c>
      <c r="E2" s="45" t="s">
        <v>6</v>
      </c>
      <c r="F2" s="32" t="s">
        <v>7</v>
      </c>
      <c r="G2" s="23" t="s">
        <v>8</v>
      </c>
      <c r="H2" s="23" t="s">
        <v>9</v>
      </c>
      <c r="I2" s="34" t="s">
        <v>10</v>
      </c>
      <c r="J2" s="34" t="s">
        <v>11</v>
      </c>
      <c r="K2" s="34" t="s">
        <v>12</v>
      </c>
      <c r="L2" s="34" t="s">
        <v>13</v>
      </c>
      <c r="M2" s="34" t="s">
        <v>14</v>
      </c>
      <c r="N2" s="23" t="s">
        <v>15</v>
      </c>
      <c r="O2" s="23" t="s">
        <v>16</v>
      </c>
      <c r="P2" s="23" t="s">
        <v>17</v>
      </c>
      <c r="Q2" s="23" t="s">
        <v>18</v>
      </c>
      <c r="R2" s="23" t="s">
        <v>19</v>
      </c>
      <c r="S2" s="23" t="s">
        <v>20</v>
      </c>
      <c r="T2" s="23" t="s">
        <v>21</v>
      </c>
      <c r="U2" s="32" t="s">
        <v>22</v>
      </c>
      <c r="V2" s="23" t="s">
        <v>23</v>
      </c>
      <c r="W2" s="23" t="s">
        <v>24</v>
      </c>
      <c r="X2" s="25" t="s">
        <v>25</v>
      </c>
      <c r="Y2" s="36"/>
      <c r="Z2" s="39"/>
    </row>
    <row r="3" spans="1:26" x14ac:dyDescent="0.25">
      <c r="A3" s="28" t="s">
        <v>26</v>
      </c>
      <c r="B3" s="28"/>
      <c r="C3" s="43"/>
      <c r="D3" s="46"/>
      <c r="E3" s="46"/>
      <c r="F3" s="33"/>
      <c r="G3" s="24"/>
      <c r="H3" s="24"/>
      <c r="I3" s="34"/>
      <c r="J3" s="34"/>
      <c r="K3" s="34"/>
      <c r="L3" s="34"/>
      <c r="M3" s="34"/>
      <c r="N3" s="24"/>
      <c r="O3" s="24"/>
      <c r="P3" s="24"/>
      <c r="Q3" s="24"/>
      <c r="R3" s="24"/>
      <c r="S3" s="24"/>
      <c r="T3" s="24"/>
      <c r="U3" s="33"/>
      <c r="V3" s="24"/>
      <c r="W3" s="24"/>
      <c r="X3" s="26"/>
      <c r="Y3" s="36"/>
      <c r="Z3" s="39"/>
    </row>
    <row r="4" spans="1:26" x14ac:dyDescent="0.25">
      <c r="A4" s="29" t="s">
        <v>27</v>
      </c>
      <c r="B4" s="29"/>
      <c r="C4" s="43"/>
      <c r="D4" s="46"/>
      <c r="E4" s="46"/>
      <c r="F4" s="33"/>
      <c r="G4" s="24"/>
      <c r="H4" s="24"/>
      <c r="I4" s="34"/>
      <c r="J4" s="34"/>
      <c r="K4" s="34"/>
      <c r="L4" s="34"/>
      <c r="M4" s="34"/>
      <c r="N4" s="24"/>
      <c r="O4" s="24"/>
      <c r="P4" s="24"/>
      <c r="Q4" s="24"/>
      <c r="R4" s="24"/>
      <c r="S4" s="24"/>
      <c r="T4" s="24"/>
      <c r="U4" s="33"/>
      <c r="V4" s="24"/>
      <c r="W4" s="24"/>
      <c r="X4" s="26"/>
      <c r="Y4" s="36"/>
      <c r="Z4" s="39"/>
    </row>
    <row r="5" spans="1:26" ht="45" x14ac:dyDescent="0.6">
      <c r="A5" s="30">
        <v>2024</v>
      </c>
      <c r="B5" s="30"/>
      <c r="C5" s="43"/>
      <c r="D5" s="46"/>
      <c r="E5" s="46"/>
      <c r="F5" s="33"/>
      <c r="G5" s="24"/>
      <c r="H5" s="24"/>
      <c r="I5" s="34"/>
      <c r="J5" s="34"/>
      <c r="K5" s="34"/>
      <c r="L5" s="34"/>
      <c r="M5" s="34"/>
      <c r="N5" s="24"/>
      <c r="O5" s="24"/>
      <c r="P5" s="24"/>
      <c r="Q5" s="24"/>
      <c r="R5" s="24"/>
      <c r="S5" s="24"/>
      <c r="T5" s="24"/>
      <c r="U5" s="33"/>
      <c r="V5" s="24"/>
      <c r="W5" s="24"/>
      <c r="X5" s="26"/>
      <c r="Y5" s="36"/>
      <c r="Z5" s="39"/>
    </row>
    <row r="6" spans="1:26" ht="26.25" x14ac:dyDescent="0.4">
      <c r="A6" s="31" t="s">
        <v>28</v>
      </c>
      <c r="B6" s="31"/>
      <c r="C6" s="44"/>
      <c r="D6" s="47"/>
      <c r="E6" s="46"/>
      <c r="F6" s="33"/>
      <c r="G6" s="24"/>
      <c r="H6" s="24"/>
      <c r="I6" s="23"/>
      <c r="J6" s="23"/>
      <c r="K6" s="23"/>
      <c r="L6" s="23"/>
      <c r="M6" s="23"/>
      <c r="N6" s="24"/>
      <c r="O6" s="24"/>
      <c r="P6" s="24"/>
      <c r="Q6" s="24"/>
      <c r="R6" s="24"/>
      <c r="S6" s="24"/>
      <c r="T6" s="24"/>
      <c r="U6" s="33"/>
      <c r="V6" s="24"/>
      <c r="W6" s="24"/>
      <c r="X6" s="27"/>
      <c r="Y6" s="37"/>
      <c r="Z6" s="40"/>
    </row>
    <row r="7" spans="1:26" x14ac:dyDescent="0.25">
      <c r="A7" s="3">
        <v>1</v>
      </c>
      <c r="B7" s="4" t="s">
        <v>29</v>
      </c>
      <c r="C7" s="5">
        <f>VLOOKUP(D7,'[1]Tabelen masters'!I$6:J98,2,FALSE)</f>
        <v>0.35</v>
      </c>
      <c r="D7" s="6">
        <v>10</v>
      </c>
      <c r="E7" s="5">
        <f t="shared" ref="E7:E63" si="0">D7/30</f>
        <v>0.33333333333333331</v>
      </c>
      <c r="F7" s="7">
        <f>VLOOKUP(B7,[2]Blad1!$C$2:$Q$58,15,0)</f>
        <v>156</v>
      </c>
      <c r="G7" s="8">
        <f>IF(F7&gt;1,10,0)</f>
        <v>10</v>
      </c>
      <c r="H7" s="9"/>
      <c r="I7" s="7"/>
      <c r="J7" s="10"/>
      <c r="K7" s="7"/>
      <c r="L7" s="7"/>
      <c r="M7" s="8"/>
      <c r="N7" s="7"/>
      <c r="O7" s="7"/>
      <c r="P7" s="8"/>
      <c r="Q7" s="7"/>
      <c r="R7" s="7"/>
      <c r="S7" s="8"/>
      <c r="T7" s="7"/>
      <c r="U7" s="7"/>
      <c r="V7" s="8"/>
      <c r="W7" s="7"/>
      <c r="X7" s="11">
        <f t="shared" ref="X7:X63" si="1">SUM(F7:W7)</f>
        <v>166</v>
      </c>
      <c r="Y7" s="12">
        <f t="shared" ref="Y7:Y63" si="2">MIN(F7,I7,L7,O7,R7,U7)</f>
        <v>156</v>
      </c>
      <c r="Z7" s="12">
        <f t="shared" ref="Z7:Z63" si="3">SUM(X7-Y7)</f>
        <v>10</v>
      </c>
    </row>
    <row r="8" spans="1:26" x14ac:dyDescent="0.25">
      <c r="A8" s="13">
        <v>2</v>
      </c>
      <c r="B8" s="14" t="s">
        <v>30</v>
      </c>
      <c r="C8" s="5">
        <f>VLOOKUP(D8,'[1]Tabelen masters'!I$6:J106,2,FALSE)</f>
        <v>0.35</v>
      </c>
      <c r="D8" s="6">
        <v>10</v>
      </c>
      <c r="E8" s="5">
        <f t="shared" si="0"/>
        <v>0.33333333333333331</v>
      </c>
      <c r="F8" s="7">
        <f>VLOOKUP(B8,[2]Blad1!$C$2:$Q$58,15,0)</f>
        <v>156</v>
      </c>
      <c r="G8" s="8">
        <f t="shared" ref="G8:G63" si="4">IF(F8&gt;1,10,0)</f>
        <v>10</v>
      </c>
      <c r="H8" s="9"/>
      <c r="I8" s="7"/>
      <c r="J8" s="10"/>
      <c r="K8" s="7"/>
      <c r="L8" s="7"/>
      <c r="M8" s="8"/>
      <c r="N8" s="7"/>
      <c r="O8" s="7"/>
      <c r="P8" s="8"/>
      <c r="Q8" s="7"/>
      <c r="R8" s="7"/>
      <c r="S8" s="8"/>
      <c r="T8" s="7"/>
      <c r="U8" s="7"/>
      <c r="V8" s="8"/>
      <c r="W8" s="7"/>
      <c r="X8" s="11">
        <f t="shared" si="1"/>
        <v>166</v>
      </c>
      <c r="Y8" s="12">
        <f t="shared" si="2"/>
        <v>156</v>
      </c>
      <c r="Z8" s="12">
        <f t="shared" si="3"/>
        <v>10</v>
      </c>
    </row>
    <row r="9" spans="1:26" x14ac:dyDescent="0.25">
      <c r="A9" s="3">
        <v>3</v>
      </c>
      <c r="B9" s="4" t="s">
        <v>31</v>
      </c>
      <c r="C9" s="5">
        <f>VLOOKUP(D9,'[1]Tabelen masters'!I$6:J50,2,FALSE)</f>
        <v>0.35</v>
      </c>
      <c r="D9" s="6">
        <v>10</v>
      </c>
      <c r="E9" s="5">
        <f t="shared" si="0"/>
        <v>0.33333333333333331</v>
      </c>
      <c r="F9" s="7">
        <f>VLOOKUP(B9,[2]Blad1!$C$2:$Q$58,15,0)</f>
        <v>150</v>
      </c>
      <c r="G9" s="8">
        <f t="shared" si="4"/>
        <v>10</v>
      </c>
      <c r="H9" s="9"/>
      <c r="I9" s="7"/>
      <c r="J9" s="10"/>
      <c r="K9" s="7"/>
      <c r="L9" s="7"/>
      <c r="M9" s="8"/>
      <c r="N9" s="7"/>
      <c r="O9" s="7"/>
      <c r="P9" s="8"/>
      <c r="Q9" s="7"/>
      <c r="R9" s="7"/>
      <c r="S9" s="8"/>
      <c r="T9" s="7"/>
      <c r="U9" s="7"/>
      <c r="V9" s="8"/>
      <c r="W9" s="7"/>
      <c r="X9" s="11">
        <f t="shared" si="1"/>
        <v>160</v>
      </c>
      <c r="Y9" s="12">
        <f t="shared" si="2"/>
        <v>150</v>
      </c>
      <c r="Z9" s="12">
        <f t="shared" si="3"/>
        <v>10</v>
      </c>
    </row>
    <row r="10" spans="1:26" x14ac:dyDescent="0.25">
      <c r="A10" s="15">
        <v>4</v>
      </c>
      <c r="B10" s="16" t="s">
        <v>32</v>
      </c>
      <c r="C10" s="5">
        <f>VLOOKUP(D10,'[1]Tabelen masters'!I$6:J35,2,FALSE)</f>
        <v>0.35</v>
      </c>
      <c r="D10" s="6">
        <v>10</v>
      </c>
      <c r="E10" s="5">
        <f t="shared" si="0"/>
        <v>0.33333333333333331</v>
      </c>
      <c r="F10" s="7">
        <f>VLOOKUP(B10,[2]Blad1!$C$2:$Q$58,15,0)</f>
        <v>138</v>
      </c>
      <c r="G10" s="8">
        <f t="shared" si="4"/>
        <v>10</v>
      </c>
      <c r="H10" s="9"/>
      <c r="I10" s="7"/>
      <c r="J10" s="10"/>
      <c r="K10" s="7"/>
      <c r="L10" s="7"/>
      <c r="M10" s="8"/>
      <c r="N10" s="7"/>
      <c r="O10" s="7"/>
      <c r="P10" s="8"/>
      <c r="Q10" s="7"/>
      <c r="R10" s="7"/>
      <c r="S10" s="8"/>
      <c r="T10" s="7"/>
      <c r="U10" s="7"/>
      <c r="V10" s="8"/>
      <c r="W10" s="7"/>
      <c r="X10" s="11">
        <f t="shared" si="1"/>
        <v>148</v>
      </c>
      <c r="Y10" s="12">
        <f t="shared" si="2"/>
        <v>138</v>
      </c>
      <c r="Z10" s="12">
        <f t="shared" si="3"/>
        <v>10</v>
      </c>
    </row>
    <row r="11" spans="1:26" x14ac:dyDescent="0.25">
      <c r="A11" s="17">
        <v>5</v>
      </c>
      <c r="B11" s="18" t="s">
        <v>33</v>
      </c>
      <c r="C11" s="5">
        <f>VLOOKUP(D11,'[1]Tabelen masters'!I$6:J78,2,FALSE)</f>
        <v>0.317</v>
      </c>
      <c r="D11" s="6">
        <v>9</v>
      </c>
      <c r="E11" s="5">
        <f t="shared" si="0"/>
        <v>0.3</v>
      </c>
      <c r="F11" s="7">
        <f>VLOOKUP(B11,[2]Blad1!$C$2:$Q$58,15,0)</f>
        <v>131</v>
      </c>
      <c r="G11" s="8">
        <f t="shared" si="4"/>
        <v>10</v>
      </c>
      <c r="H11" s="9"/>
      <c r="I11" s="7"/>
      <c r="J11" s="10"/>
      <c r="K11" s="7"/>
      <c r="L11" s="7"/>
      <c r="M11" s="8"/>
      <c r="N11" s="7"/>
      <c r="O11" s="7"/>
      <c r="P11" s="8"/>
      <c r="Q11" s="7"/>
      <c r="R11" s="7"/>
      <c r="S11" s="8"/>
      <c r="T11" s="7"/>
      <c r="U11" s="7"/>
      <c r="V11" s="8"/>
      <c r="W11" s="7"/>
      <c r="X11" s="11">
        <f t="shared" si="1"/>
        <v>141</v>
      </c>
      <c r="Y11" s="12">
        <f t="shared" si="2"/>
        <v>131</v>
      </c>
      <c r="Z11" s="12">
        <f t="shared" si="3"/>
        <v>10</v>
      </c>
    </row>
    <row r="12" spans="1:26" x14ac:dyDescent="0.25">
      <c r="A12" s="15">
        <v>6</v>
      </c>
      <c r="B12" s="4" t="s">
        <v>34</v>
      </c>
      <c r="C12" s="5">
        <f>VLOOKUP(D12,'[1]Tabelen masters'!I$6:J44,2,FALSE)</f>
        <v>0.38400000000000001</v>
      </c>
      <c r="D12" s="6">
        <v>11</v>
      </c>
      <c r="E12" s="5">
        <f t="shared" si="0"/>
        <v>0.36666666666666664</v>
      </c>
      <c r="F12" s="7">
        <f>VLOOKUP(B12,[2]Blad1!$C$2:$Q$58,15,0)</f>
        <v>130</v>
      </c>
      <c r="G12" s="8">
        <f t="shared" si="4"/>
        <v>10</v>
      </c>
      <c r="H12" s="9"/>
      <c r="I12" s="7"/>
      <c r="J12" s="10"/>
      <c r="K12" s="7"/>
      <c r="L12" s="7"/>
      <c r="M12" s="8"/>
      <c r="N12" s="7"/>
      <c r="O12" s="7"/>
      <c r="P12" s="8"/>
      <c r="Q12" s="7"/>
      <c r="R12" s="7"/>
      <c r="S12" s="8"/>
      <c r="T12" s="7"/>
      <c r="U12" s="7"/>
      <c r="V12" s="8"/>
      <c r="W12" s="7"/>
      <c r="X12" s="11">
        <f t="shared" si="1"/>
        <v>140</v>
      </c>
      <c r="Y12" s="12">
        <f t="shared" si="2"/>
        <v>130</v>
      </c>
      <c r="Z12" s="12">
        <f t="shared" si="3"/>
        <v>10</v>
      </c>
    </row>
    <row r="13" spans="1:26" x14ac:dyDescent="0.25">
      <c r="A13" s="17">
        <v>7</v>
      </c>
      <c r="B13" s="4" t="s">
        <v>35</v>
      </c>
      <c r="C13" s="5">
        <f>VLOOKUP(D13,'[1]Tabelen masters'!I$6:J74,2,FALSE)</f>
        <v>0.317</v>
      </c>
      <c r="D13" s="6">
        <v>9</v>
      </c>
      <c r="E13" s="5">
        <f t="shared" si="0"/>
        <v>0.3</v>
      </c>
      <c r="F13" s="7">
        <f>VLOOKUP(B13,[2]Blad1!$C$2:$Q$58,15,0)</f>
        <v>125</v>
      </c>
      <c r="G13" s="8">
        <f t="shared" si="4"/>
        <v>10</v>
      </c>
      <c r="H13" s="9"/>
      <c r="I13" s="7"/>
      <c r="J13" s="10"/>
      <c r="K13" s="7"/>
      <c r="L13" s="7"/>
      <c r="M13" s="8"/>
      <c r="N13" s="7"/>
      <c r="O13" s="7"/>
      <c r="P13" s="8"/>
      <c r="Q13" s="7"/>
      <c r="R13" s="7"/>
      <c r="S13" s="8"/>
      <c r="T13" s="7"/>
      <c r="U13" s="7"/>
      <c r="V13" s="8"/>
      <c r="W13" s="7"/>
      <c r="X13" s="11">
        <f t="shared" si="1"/>
        <v>135</v>
      </c>
      <c r="Y13" s="12">
        <f t="shared" si="2"/>
        <v>125</v>
      </c>
      <c r="Z13" s="12">
        <f t="shared" si="3"/>
        <v>10</v>
      </c>
    </row>
    <row r="14" spans="1:26" x14ac:dyDescent="0.25">
      <c r="A14" s="15">
        <v>8</v>
      </c>
      <c r="B14" s="4" t="s">
        <v>36</v>
      </c>
      <c r="C14" s="5">
        <f>VLOOKUP(D14,'[1]Tabelen masters'!I$6:J54,2,FALSE)</f>
        <v>0.35</v>
      </c>
      <c r="D14" s="6">
        <v>10</v>
      </c>
      <c r="E14" s="5">
        <f t="shared" si="0"/>
        <v>0.33333333333333331</v>
      </c>
      <c r="F14" s="7">
        <f>VLOOKUP(B14,[2]Blad1!$C$2:$Q$58,15,0)</f>
        <v>122</v>
      </c>
      <c r="G14" s="8">
        <f t="shared" si="4"/>
        <v>10</v>
      </c>
      <c r="H14" s="9"/>
      <c r="I14" s="7"/>
      <c r="J14" s="10"/>
      <c r="K14" s="7"/>
      <c r="L14" s="7"/>
      <c r="M14" s="8"/>
      <c r="N14" s="7"/>
      <c r="O14" s="7"/>
      <c r="P14" s="8"/>
      <c r="Q14" s="7"/>
      <c r="R14" s="7"/>
      <c r="S14" s="8"/>
      <c r="T14" s="7"/>
      <c r="U14" s="7"/>
      <c r="V14" s="8"/>
      <c r="W14" s="7"/>
      <c r="X14" s="11">
        <f t="shared" si="1"/>
        <v>132</v>
      </c>
      <c r="Y14" s="12">
        <f t="shared" si="2"/>
        <v>122</v>
      </c>
      <c r="Z14" s="12">
        <f t="shared" si="3"/>
        <v>10</v>
      </c>
    </row>
    <row r="15" spans="1:26" x14ac:dyDescent="0.25">
      <c r="A15" s="17">
        <v>9</v>
      </c>
      <c r="B15" s="4" t="s">
        <v>37</v>
      </c>
      <c r="C15" s="5">
        <f>VLOOKUP(D15,'[1]Tabelen masters'!I$6:J87,2,FALSE)</f>
        <v>0.27500000000000002</v>
      </c>
      <c r="D15" s="6">
        <v>8</v>
      </c>
      <c r="E15" s="5">
        <f t="shared" si="0"/>
        <v>0.26666666666666666</v>
      </c>
      <c r="F15" s="7">
        <f>VLOOKUP(B15,[2]Blad1!$C$2:$Q$58,15,0)</f>
        <v>118</v>
      </c>
      <c r="G15" s="8">
        <f t="shared" si="4"/>
        <v>10</v>
      </c>
      <c r="H15" s="9"/>
      <c r="I15" s="7"/>
      <c r="J15" s="10"/>
      <c r="K15" s="7"/>
      <c r="L15" s="7"/>
      <c r="M15" s="8"/>
      <c r="N15" s="7"/>
      <c r="O15" s="7"/>
      <c r="P15" s="8"/>
      <c r="Q15" s="7"/>
      <c r="R15" s="7"/>
      <c r="S15" s="8"/>
      <c r="T15" s="7"/>
      <c r="U15" s="7"/>
      <c r="V15" s="8"/>
      <c r="W15" s="7"/>
      <c r="X15" s="11">
        <f t="shared" si="1"/>
        <v>128</v>
      </c>
      <c r="Y15" s="12">
        <f t="shared" si="2"/>
        <v>118</v>
      </c>
      <c r="Z15" s="12">
        <f t="shared" si="3"/>
        <v>10</v>
      </c>
    </row>
    <row r="16" spans="1:26" x14ac:dyDescent="0.25">
      <c r="A16" s="15">
        <v>10</v>
      </c>
      <c r="B16" s="14" t="s">
        <v>38</v>
      </c>
      <c r="C16" s="5">
        <f>VLOOKUP(D16,'[1]Tabelen masters'!I$6:J203,2,FALSE)</f>
        <v>0.27500000000000002</v>
      </c>
      <c r="D16" s="6">
        <v>8</v>
      </c>
      <c r="E16" s="5">
        <f t="shared" si="0"/>
        <v>0.26666666666666666</v>
      </c>
      <c r="F16" s="7">
        <f>VLOOKUP(B16,[2]Blad1!$C$2:$Q$58,15,0)</f>
        <v>118</v>
      </c>
      <c r="G16" s="8">
        <f t="shared" si="4"/>
        <v>10</v>
      </c>
      <c r="H16" s="9"/>
      <c r="I16" s="7"/>
      <c r="J16" s="10"/>
      <c r="K16" s="7"/>
      <c r="L16" s="7"/>
      <c r="M16" s="8"/>
      <c r="N16" s="7"/>
      <c r="O16" s="7"/>
      <c r="P16" s="8"/>
      <c r="Q16" s="7"/>
      <c r="R16" s="7"/>
      <c r="S16" s="8"/>
      <c r="T16" s="7"/>
      <c r="U16" s="7"/>
      <c r="V16" s="8"/>
      <c r="W16" s="7"/>
      <c r="X16" s="11">
        <f t="shared" si="1"/>
        <v>128</v>
      </c>
      <c r="Y16" s="12">
        <f t="shared" si="2"/>
        <v>118</v>
      </c>
      <c r="Z16" s="12">
        <f t="shared" si="3"/>
        <v>10</v>
      </c>
    </row>
    <row r="17" spans="1:26" x14ac:dyDescent="0.25">
      <c r="A17" s="17">
        <v>11</v>
      </c>
      <c r="B17" s="18" t="s">
        <v>39</v>
      </c>
      <c r="C17" s="5">
        <f>VLOOKUP(D17,'[1]Tabelen masters'!I$6:J62,2,FALSE)</f>
        <v>0.317</v>
      </c>
      <c r="D17" s="6">
        <v>9</v>
      </c>
      <c r="E17" s="5">
        <f t="shared" si="0"/>
        <v>0.3</v>
      </c>
      <c r="F17" s="7">
        <f>VLOOKUP(B17,[2]Blad1!$C$2:$Q$58,15,0)</f>
        <v>116</v>
      </c>
      <c r="G17" s="8">
        <f t="shared" si="4"/>
        <v>10</v>
      </c>
      <c r="H17" s="9"/>
      <c r="I17" s="7"/>
      <c r="J17" s="10"/>
      <c r="K17" s="7"/>
      <c r="L17" s="7"/>
      <c r="M17" s="8"/>
      <c r="N17" s="7"/>
      <c r="O17" s="7"/>
      <c r="P17" s="8"/>
      <c r="Q17" s="7"/>
      <c r="R17" s="7"/>
      <c r="S17" s="8"/>
      <c r="T17" s="7"/>
      <c r="U17" s="7"/>
      <c r="V17" s="8"/>
      <c r="W17" s="7"/>
      <c r="X17" s="11">
        <f t="shared" si="1"/>
        <v>126</v>
      </c>
      <c r="Y17" s="12">
        <f t="shared" si="2"/>
        <v>116</v>
      </c>
      <c r="Z17" s="12">
        <f t="shared" si="3"/>
        <v>10</v>
      </c>
    </row>
    <row r="18" spans="1:26" x14ac:dyDescent="0.25">
      <c r="A18" s="15">
        <v>12</v>
      </c>
      <c r="B18" s="4" t="s">
        <v>40</v>
      </c>
      <c r="C18" s="5">
        <f>VLOOKUP(D18,'[1]Tabelen masters'!I$6:J250,2,FALSE)</f>
        <v>0.35</v>
      </c>
      <c r="D18" s="6">
        <v>10</v>
      </c>
      <c r="E18" s="5">
        <f t="shared" si="0"/>
        <v>0.33333333333333331</v>
      </c>
      <c r="F18" s="7">
        <f>VLOOKUP(B18,[2]Blad1!$C$2:$Q$58,15,0)</f>
        <v>115</v>
      </c>
      <c r="G18" s="8">
        <f t="shared" si="4"/>
        <v>10</v>
      </c>
      <c r="H18" s="9"/>
      <c r="I18" s="7"/>
      <c r="J18" s="10"/>
      <c r="K18" s="7"/>
      <c r="L18" s="7"/>
      <c r="M18" s="8"/>
      <c r="N18" s="7"/>
      <c r="O18" s="7"/>
      <c r="P18" s="8"/>
      <c r="Q18" s="7"/>
      <c r="R18" s="7"/>
      <c r="S18" s="8"/>
      <c r="T18" s="7"/>
      <c r="U18" s="7"/>
      <c r="V18" s="8"/>
      <c r="W18" s="7"/>
      <c r="X18" s="11">
        <f t="shared" si="1"/>
        <v>125</v>
      </c>
      <c r="Y18" s="12">
        <f t="shared" si="2"/>
        <v>115</v>
      </c>
      <c r="Z18" s="12">
        <f t="shared" si="3"/>
        <v>10</v>
      </c>
    </row>
    <row r="19" spans="1:26" x14ac:dyDescent="0.25">
      <c r="A19" s="17">
        <v>13</v>
      </c>
      <c r="B19" s="4" t="s">
        <v>41</v>
      </c>
      <c r="C19" s="5">
        <f>VLOOKUP(D19,'[1]Tabelen masters'!I$6:J57,2,FALSE)</f>
        <v>0.35</v>
      </c>
      <c r="D19" s="6">
        <v>10</v>
      </c>
      <c r="E19" s="5">
        <f t="shared" si="0"/>
        <v>0.33333333333333331</v>
      </c>
      <c r="F19" s="7">
        <f>VLOOKUP(B19,[2]Blad1!$C$2:$Q$58,15,0)</f>
        <v>115</v>
      </c>
      <c r="G19" s="8">
        <f t="shared" si="4"/>
        <v>10</v>
      </c>
      <c r="H19" s="9"/>
      <c r="I19" s="7"/>
      <c r="J19" s="10"/>
      <c r="K19" s="7"/>
      <c r="L19" s="7"/>
      <c r="M19" s="8"/>
      <c r="N19" s="7"/>
      <c r="O19" s="7"/>
      <c r="P19" s="8"/>
      <c r="Q19" s="7"/>
      <c r="R19" s="7"/>
      <c r="S19" s="8"/>
      <c r="T19" s="7"/>
      <c r="U19" s="7"/>
      <c r="V19" s="8"/>
      <c r="W19" s="7"/>
      <c r="X19" s="11">
        <f t="shared" si="1"/>
        <v>125</v>
      </c>
      <c r="Y19" s="12">
        <f t="shared" si="2"/>
        <v>115</v>
      </c>
      <c r="Z19" s="12">
        <f t="shared" si="3"/>
        <v>10</v>
      </c>
    </row>
    <row r="20" spans="1:26" x14ac:dyDescent="0.25">
      <c r="A20" s="15">
        <v>14</v>
      </c>
      <c r="B20" s="18" t="s">
        <v>42</v>
      </c>
      <c r="C20" s="5">
        <f>VLOOKUP(D20,'[1]Tabelen masters'!I$6:J112,2,FALSE)</f>
        <v>0.35</v>
      </c>
      <c r="D20" s="6">
        <v>10</v>
      </c>
      <c r="E20" s="5">
        <f t="shared" si="0"/>
        <v>0.33333333333333331</v>
      </c>
      <c r="F20" s="7">
        <f>VLOOKUP(B20,[2]Blad1!$C$2:$Q$58,15,0)</f>
        <v>110</v>
      </c>
      <c r="G20" s="8">
        <f t="shared" si="4"/>
        <v>10</v>
      </c>
      <c r="H20" s="9"/>
      <c r="I20" s="7"/>
      <c r="J20" s="10"/>
      <c r="K20" s="7"/>
      <c r="L20" s="7"/>
      <c r="M20" s="8"/>
      <c r="N20" s="7"/>
      <c r="O20" s="7"/>
      <c r="P20" s="8"/>
      <c r="Q20" s="7"/>
      <c r="R20" s="7"/>
      <c r="S20" s="8"/>
      <c r="T20" s="7"/>
      <c r="U20" s="7"/>
      <c r="V20" s="8"/>
      <c r="W20" s="7"/>
      <c r="X20" s="11">
        <f t="shared" si="1"/>
        <v>120</v>
      </c>
      <c r="Y20" s="12">
        <f t="shared" si="2"/>
        <v>110</v>
      </c>
      <c r="Z20" s="12">
        <f t="shared" si="3"/>
        <v>10</v>
      </c>
    </row>
    <row r="21" spans="1:26" x14ac:dyDescent="0.25">
      <c r="A21" s="17">
        <v>15</v>
      </c>
      <c r="B21" s="4" t="s">
        <v>43</v>
      </c>
      <c r="C21" s="5">
        <f>VLOOKUP(D21,'[1]Tabelen masters'!I$6:J123,2,FALSE)</f>
        <v>0.35</v>
      </c>
      <c r="D21" s="6">
        <v>10</v>
      </c>
      <c r="E21" s="5">
        <f t="shared" si="0"/>
        <v>0.33333333333333331</v>
      </c>
      <c r="F21" s="7">
        <v>110</v>
      </c>
      <c r="G21" s="8">
        <f t="shared" si="4"/>
        <v>10</v>
      </c>
      <c r="H21" s="9"/>
      <c r="I21" s="7"/>
      <c r="J21" s="10"/>
      <c r="K21" s="7"/>
      <c r="L21" s="7"/>
      <c r="M21" s="8"/>
      <c r="N21" s="7"/>
      <c r="O21" s="7"/>
      <c r="P21" s="8"/>
      <c r="Q21" s="7"/>
      <c r="R21" s="7"/>
      <c r="S21" s="8"/>
      <c r="T21" s="7"/>
      <c r="U21" s="7"/>
      <c r="V21" s="8"/>
      <c r="W21" s="7"/>
      <c r="X21" s="11">
        <f t="shared" si="1"/>
        <v>120</v>
      </c>
      <c r="Y21" s="12">
        <f t="shared" si="2"/>
        <v>110</v>
      </c>
      <c r="Z21" s="12">
        <f t="shared" si="3"/>
        <v>10</v>
      </c>
    </row>
    <row r="22" spans="1:26" x14ac:dyDescent="0.25">
      <c r="A22" s="15">
        <v>16</v>
      </c>
      <c r="B22" s="16" t="s">
        <v>44</v>
      </c>
      <c r="C22" s="5">
        <f>VLOOKUP(D22,'[1]Tabelen masters'!I$6:J197,2,FALSE)</f>
        <v>0.27500000000000002</v>
      </c>
      <c r="D22" s="6">
        <v>8</v>
      </c>
      <c r="E22" s="5">
        <f t="shared" si="0"/>
        <v>0.26666666666666666</v>
      </c>
      <c r="F22" s="7">
        <f>VLOOKUP(B22,[2]Blad1!$C$2:$Q$58,15,0)</f>
        <v>106</v>
      </c>
      <c r="G22" s="8">
        <f t="shared" si="4"/>
        <v>10</v>
      </c>
      <c r="H22" s="9"/>
      <c r="I22" s="7"/>
      <c r="J22" s="10"/>
      <c r="K22" s="7"/>
      <c r="L22" s="7"/>
      <c r="M22" s="8"/>
      <c r="N22" s="7"/>
      <c r="O22" s="7"/>
      <c r="P22" s="8"/>
      <c r="Q22" s="7"/>
      <c r="R22" s="7"/>
      <c r="S22" s="8"/>
      <c r="T22" s="7"/>
      <c r="U22" s="7"/>
      <c r="V22" s="8"/>
      <c r="W22" s="7"/>
      <c r="X22" s="11">
        <f t="shared" si="1"/>
        <v>116</v>
      </c>
      <c r="Y22" s="12">
        <f t="shared" si="2"/>
        <v>106</v>
      </c>
      <c r="Z22" s="12">
        <f t="shared" si="3"/>
        <v>10</v>
      </c>
    </row>
    <row r="23" spans="1:26" x14ac:dyDescent="0.25">
      <c r="A23" s="17">
        <v>17</v>
      </c>
      <c r="B23" s="4" t="s">
        <v>45</v>
      </c>
      <c r="C23" s="5">
        <f>VLOOKUP(D23,'[1]Tabelen masters'!I$6:J55,2,FALSE)</f>
        <v>0.35</v>
      </c>
      <c r="D23" s="6">
        <v>10</v>
      </c>
      <c r="E23" s="5">
        <f t="shared" si="0"/>
        <v>0.33333333333333331</v>
      </c>
      <c r="F23" s="7">
        <f>VLOOKUP(B23,[2]Blad1!$C$2:$Q$58,15,0)</f>
        <v>105</v>
      </c>
      <c r="G23" s="8">
        <f t="shared" si="4"/>
        <v>10</v>
      </c>
      <c r="H23" s="9"/>
      <c r="I23" s="7"/>
      <c r="J23" s="10"/>
      <c r="K23" s="7"/>
      <c r="L23" s="7"/>
      <c r="M23" s="8"/>
      <c r="N23" s="7"/>
      <c r="O23" s="7"/>
      <c r="P23" s="8"/>
      <c r="Q23" s="7"/>
      <c r="R23" s="7"/>
      <c r="S23" s="8"/>
      <c r="T23" s="7"/>
      <c r="U23" s="7"/>
      <c r="V23" s="8"/>
      <c r="W23" s="7"/>
      <c r="X23" s="11">
        <f t="shared" si="1"/>
        <v>115</v>
      </c>
      <c r="Y23" s="12">
        <f t="shared" si="2"/>
        <v>105</v>
      </c>
      <c r="Z23" s="12">
        <f t="shared" si="3"/>
        <v>10</v>
      </c>
    </row>
    <row r="24" spans="1:26" x14ac:dyDescent="0.25">
      <c r="A24" s="15">
        <v>18</v>
      </c>
      <c r="B24" s="18" t="s">
        <v>46</v>
      </c>
      <c r="C24" s="5">
        <f>VLOOKUP(D24,'[1]Tabelen masters'!I$6:J66,2,FALSE)</f>
        <v>0.35</v>
      </c>
      <c r="D24" s="6">
        <v>10</v>
      </c>
      <c r="E24" s="5">
        <f t="shared" si="0"/>
        <v>0.33333333333333331</v>
      </c>
      <c r="F24" s="7">
        <f>VLOOKUP(B24,[2]Blad1!$C$2:$Q$58,15,0)</f>
        <v>105</v>
      </c>
      <c r="G24" s="8">
        <f t="shared" si="4"/>
        <v>10</v>
      </c>
      <c r="H24" s="9"/>
      <c r="I24" s="7"/>
      <c r="J24" s="10"/>
      <c r="K24" s="7"/>
      <c r="L24" s="7"/>
      <c r="M24" s="8"/>
      <c r="N24" s="7"/>
      <c r="O24" s="7"/>
      <c r="P24" s="8"/>
      <c r="Q24" s="7"/>
      <c r="R24" s="7"/>
      <c r="S24" s="8"/>
      <c r="T24" s="7"/>
      <c r="U24" s="7"/>
      <c r="V24" s="8"/>
      <c r="W24" s="7"/>
      <c r="X24" s="11">
        <f t="shared" si="1"/>
        <v>115</v>
      </c>
      <c r="Y24" s="12">
        <f t="shared" si="2"/>
        <v>105</v>
      </c>
      <c r="Z24" s="12">
        <f t="shared" si="3"/>
        <v>10</v>
      </c>
    </row>
    <row r="25" spans="1:26" x14ac:dyDescent="0.25">
      <c r="A25" s="17">
        <v>19</v>
      </c>
      <c r="B25" s="14" t="s">
        <v>47</v>
      </c>
      <c r="C25" s="5">
        <f>VLOOKUP(D25,'[1]Tabelen masters'!I$6:J282,2,FALSE)</f>
        <v>0.317</v>
      </c>
      <c r="D25" s="6">
        <v>9</v>
      </c>
      <c r="E25" s="5">
        <f t="shared" si="0"/>
        <v>0.3</v>
      </c>
      <c r="F25" s="7">
        <v>105</v>
      </c>
      <c r="G25" s="8">
        <f t="shared" si="4"/>
        <v>10</v>
      </c>
      <c r="H25" s="9"/>
      <c r="I25" s="7"/>
      <c r="J25" s="10"/>
      <c r="K25" s="7"/>
      <c r="L25" s="7"/>
      <c r="M25" s="8"/>
      <c r="N25" s="7"/>
      <c r="O25" s="7"/>
      <c r="P25" s="8"/>
      <c r="Q25" s="7"/>
      <c r="R25" s="7"/>
      <c r="S25" s="8"/>
      <c r="T25" s="7"/>
      <c r="U25" s="7"/>
      <c r="V25" s="8"/>
      <c r="W25" s="7"/>
      <c r="X25" s="11">
        <f t="shared" si="1"/>
        <v>115</v>
      </c>
      <c r="Y25" s="12">
        <f t="shared" si="2"/>
        <v>105</v>
      </c>
      <c r="Z25" s="12">
        <f t="shared" si="3"/>
        <v>10</v>
      </c>
    </row>
    <row r="26" spans="1:26" x14ac:dyDescent="0.25">
      <c r="A26" s="15">
        <v>20</v>
      </c>
      <c r="B26" s="14" t="s">
        <v>48</v>
      </c>
      <c r="C26" s="5">
        <f>VLOOKUP(D26,'[1]Tabelen masters'!I$6:J283,2,FALSE)</f>
        <v>0.317</v>
      </c>
      <c r="D26" s="6">
        <v>9</v>
      </c>
      <c r="E26" s="5">
        <f t="shared" si="0"/>
        <v>0.3</v>
      </c>
      <c r="F26" s="7">
        <v>105</v>
      </c>
      <c r="G26" s="8">
        <f t="shared" si="4"/>
        <v>10</v>
      </c>
      <c r="H26" s="9"/>
      <c r="I26" s="7"/>
      <c r="J26" s="10"/>
      <c r="K26" s="7"/>
      <c r="L26" s="7"/>
      <c r="M26" s="8"/>
      <c r="N26" s="7"/>
      <c r="O26" s="7"/>
      <c r="P26" s="8"/>
      <c r="Q26" s="7"/>
      <c r="R26" s="7"/>
      <c r="S26" s="8"/>
      <c r="T26" s="7"/>
      <c r="U26" s="7"/>
      <c r="V26" s="8"/>
      <c r="W26" s="7"/>
      <c r="X26" s="11">
        <f t="shared" si="1"/>
        <v>115</v>
      </c>
      <c r="Y26" s="12">
        <f t="shared" si="2"/>
        <v>105</v>
      </c>
      <c r="Z26" s="12">
        <f t="shared" si="3"/>
        <v>10</v>
      </c>
    </row>
    <row r="27" spans="1:26" x14ac:dyDescent="0.25">
      <c r="A27" s="17">
        <v>21</v>
      </c>
      <c r="B27" s="18" t="s">
        <v>49</v>
      </c>
      <c r="C27" s="5">
        <f>VLOOKUP(D27,'[1]Tabelen masters'!I$6:J34,2,FALSE)</f>
        <v>0.27500000000000002</v>
      </c>
      <c r="D27" s="6">
        <v>8</v>
      </c>
      <c r="E27" s="5">
        <f t="shared" si="0"/>
        <v>0.26666666666666666</v>
      </c>
      <c r="F27" s="7">
        <f>VLOOKUP(B27,[2]Blad1!$C$2:$Q$58,15,0)</f>
        <v>100</v>
      </c>
      <c r="G27" s="8">
        <f t="shared" si="4"/>
        <v>10</v>
      </c>
      <c r="H27" s="9"/>
      <c r="I27" s="7"/>
      <c r="J27" s="10"/>
      <c r="K27" s="7"/>
      <c r="L27" s="7"/>
      <c r="M27" s="8"/>
      <c r="N27" s="7"/>
      <c r="O27" s="7"/>
      <c r="P27" s="8"/>
      <c r="Q27" s="7"/>
      <c r="R27" s="7"/>
      <c r="S27" s="8"/>
      <c r="T27" s="7"/>
      <c r="U27" s="7"/>
      <c r="V27" s="8"/>
      <c r="W27" s="7"/>
      <c r="X27" s="11">
        <f t="shared" si="1"/>
        <v>110</v>
      </c>
      <c r="Y27" s="12">
        <f t="shared" si="2"/>
        <v>100</v>
      </c>
      <c r="Z27" s="12">
        <f t="shared" si="3"/>
        <v>10</v>
      </c>
    </row>
    <row r="28" spans="1:26" x14ac:dyDescent="0.25">
      <c r="A28" s="15">
        <v>22</v>
      </c>
      <c r="B28" s="4" t="s">
        <v>50</v>
      </c>
      <c r="C28" s="5">
        <f>VLOOKUP(D28,'[1]Tabelen masters'!I$6:J42,2,FALSE)</f>
        <v>0.38400000000000001</v>
      </c>
      <c r="D28" s="6">
        <v>11</v>
      </c>
      <c r="E28" s="5">
        <f t="shared" si="0"/>
        <v>0.36666666666666664</v>
      </c>
      <c r="F28" s="7">
        <f>VLOOKUP(B28,[2]Blad1!$C$2:$Q$58,15,0)</f>
        <v>95</v>
      </c>
      <c r="G28" s="8">
        <f t="shared" si="4"/>
        <v>10</v>
      </c>
      <c r="H28" s="9"/>
      <c r="I28" s="7"/>
      <c r="J28" s="10"/>
      <c r="K28" s="7"/>
      <c r="L28" s="7"/>
      <c r="M28" s="8"/>
      <c r="N28" s="7"/>
      <c r="O28" s="7"/>
      <c r="P28" s="8"/>
      <c r="Q28" s="7"/>
      <c r="R28" s="7"/>
      <c r="S28" s="8"/>
      <c r="T28" s="7"/>
      <c r="U28" s="7"/>
      <c r="V28" s="8"/>
      <c r="W28" s="7"/>
      <c r="X28" s="11">
        <f t="shared" si="1"/>
        <v>105</v>
      </c>
      <c r="Y28" s="12">
        <f t="shared" si="2"/>
        <v>95</v>
      </c>
      <c r="Z28" s="12">
        <f t="shared" si="3"/>
        <v>10</v>
      </c>
    </row>
    <row r="29" spans="1:26" x14ac:dyDescent="0.25">
      <c r="A29" s="17">
        <v>23</v>
      </c>
      <c r="B29" s="4" t="s">
        <v>51</v>
      </c>
      <c r="C29" s="5">
        <f>VLOOKUP(D29,'[1]Tabelen masters'!I$6:J53,2,FALSE)</f>
        <v>0.317</v>
      </c>
      <c r="D29" s="6">
        <v>9</v>
      </c>
      <c r="E29" s="5">
        <f t="shared" si="0"/>
        <v>0.3</v>
      </c>
      <c r="F29" s="7">
        <f>VLOOKUP(B29,[2]Blad1!$C$2:$Q$58,15,0)</f>
        <v>94</v>
      </c>
      <c r="G29" s="8">
        <f t="shared" si="4"/>
        <v>10</v>
      </c>
      <c r="H29" s="9"/>
      <c r="I29" s="7"/>
      <c r="J29" s="10"/>
      <c r="K29" s="7"/>
      <c r="L29" s="7"/>
      <c r="M29" s="8"/>
      <c r="N29" s="7"/>
      <c r="O29" s="7"/>
      <c r="P29" s="8"/>
      <c r="Q29" s="7"/>
      <c r="R29" s="7"/>
      <c r="S29" s="8"/>
      <c r="T29" s="7"/>
      <c r="U29" s="7"/>
      <c r="V29" s="8"/>
      <c r="W29" s="7"/>
      <c r="X29" s="11">
        <f t="shared" si="1"/>
        <v>104</v>
      </c>
      <c r="Y29" s="12">
        <f t="shared" si="2"/>
        <v>94</v>
      </c>
      <c r="Z29" s="12">
        <f t="shared" si="3"/>
        <v>10</v>
      </c>
    </row>
    <row r="30" spans="1:26" x14ac:dyDescent="0.25">
      <c r="A30" s="15">
        <v>24</v>
      </c>
      <c r="B30" s="4" t="s">
        <v>52</v>
      </c>
      <c r="C30" s="5">
        <f>VLOOKUP(D30,'[1]Tabelen masters'!I$6:J69,2,FALSE)</f>
        <v>0.27500000000000002</v>
      </c>
      <c r="D30" s="6">
        <v>8</v>
      </c>
      <c r="E30" s="5">
        <f t="shared" si="0"/>
        <v>0.26666666666666666</v>
      </c>
      <c r="F30" s="7">
        <f>VLOOKUP(B30,[2]Blad1!$C$2:$Q$58,15,0)</f>
        <v>93</v>
      </c>
      <c r="G30" s="8">
        <f t="shared" si="4"/>
        <v>10</v>
      </c>
      <c r="H30" s="9"/>
      <c r="I30" s="7"/>
      <c r="J30" s="10"/>
      <c r="K30" s="7"/>
      <c r="L30" s="7"/>
      <c r="M30" s="8"/>
      <c r="N30" s="7"/>
      <c r="O30" s="7"/>
      <c r="P30" s="8"/>
      <c r="Q30" s="7"/>
      <c r="R30" s="7"/>
      <c r="S30" s="8"/>
      <c r="T30" s="7"/>
      <c r="U30" s="7"/>
      <c r="V30" s="8"/>
      <c r="W30" s="7"/>
      <c r="X30" s="11">
        <f t="shared" si="1"/>
        <v>103</v>
      </c>
      <c r="Y30" s="12">
        <f t="shared" si="2"/>
        <v>93</v>
      </c>
      <c r="Z30" s="12">
        <f t="shared" si="3"/>
        <v>10</v>
      </c>
    </row>
    <row r="31" spans="1:26" x14ac:dyDescent="0.25">
      <c r="A31" s="17">
        <v>25</v>
      </c>
      <c r="B31" s="14" t="s">
        <v>53</v>
      </c>
      <c r="C31" s="5">
        <f>VLOOKUP(D31,'[1]Tabelen masters'!I$6:J285,2,FALSE)</f>
        <v>0.27500000000000002</v>
      </c>
      <c r="D31" s="6">
        <v>8</v>
      </c>
      <c r="E31" s="5">
        <f t="shared" si="0"/>
        <v>0.26666666666666666</v>
      </c>
      <c r="F31" s="7">
        <v>93</v>
      </c>
      <c r="G31" s="8">
        <f t="shared" si="4"/>
        <v>10</v>
      </c>
      <c r="H31" s="9"/>
      <c r="I31" s="7"/>
      <c r="J31" s="10"/>
      <c r="K31" s="7"/>
      <c r="L31" s="7"/>
      <c r="M31" s="8"/>
      <c r="N31" s="7"/>
      <c r="O31" s="7"/>
      <c r="P31" s="8"/>
      <c r="Q31" s="7"/>
      <c r="R31" s="7"/>
      <c r="S31" s="8"/>
      <c r="T31" s="7"/>
      <c r="U31" s="7"/>
      <c r="V31" s="8"/>
      <c r="W31" s="7"/>
      <c r="X31" s="11">
        <f t="shared" si="1"/>
        <v>103</v>
      </c>
      <c r="Y31" s="12">
        <f t="shared" si="2"/>
        <v>93</v>
      </c>
      <c r="Z31" s="12">
        <f t="shared" si="3"/>
        <v>10</v>
      </c>
    </row>
    <row r="32" spans="1:26" x14ac:dyDescent="0.25">
      <c r="A32" s="15">
        <v>26</v>
      </c>
      <c r="B32" s="18" t="s">
        <v>54</v>
      </c>
      <c r="C32" s="5">
        <v>0.317</v>
      </c>
      <c r="D32" s="19">
        <v>8</v>
      </c>
      <c r="E32" s="5">
        <f t="shared" si="0"/>
        <v>0.26666666666666666</v>
      </c>
      <c r="F32" s="7">
        <f>VLOOKUP(B32,[2]Blad1!$C$2:$Q$58,15,0)</f>
        <v>87</v>
      </c>
      <c r="G32" s="8">
        <f t="shared" si="4"/>
        <v>10</v>
      </c>
      <c r="H32" s="9"/>
      <c r="I32" s="7"/>
      <c r="J32" s="10"/>
      <c r="K32" s="7"/>
      <c r="L32" s="7"/>
      <c r="M32" s="8"/>
      <c r="N32" s="7"/>
      <c r="O32" s="7"/>
      <c r="P32" s="8"/>
      <c r="Q32" s="7"/>
      <c r="R32" s="7"/>
      <c r="S32" s="8"/>
      <c r="T32" s="7"/>
      <c r="U32" s="7"/>
      <c r="V32" s="8"/>
      <c r="W32" s="7"/>
      <c r="X32" s="11">
        <f t="shared" si="1"/>
        <v>97</v>
      </c>
      <c r="Y32" s="12">
        <f t="shared" si="2"/>
        <v>87</v>
      </c>
      <c r="Z32" s="12">
        <f t="shared" si="3"/>
        <v>10</v>
      </c>
    </row>
    <row r="33" spans="1:26" x14ac:dyDescent="0.25">
      <c r="A33" s="17">
        <v>27</v>
      </c>
      <c r="B33" s="4" t="s">
        <v>55</v>
      </c>
      <c r="C33" s="5">
        <f>VLOOKUP(D33,'[1]Tabelen masters'!I$6:J76,2,FALSE)</f>
        <v>0.27500000000000002</v>
      </c>
      <c r="D33" s="6">
        <v>8</v>
      </c>
      <c r="E33" s="5">
        <f t="shared" si="0"/>
        <v>0.26666666666666666</v>
      </c>
      <c r="F33" s="7">
        <f>VLOOKUP(B33,[2]Blad1!$C$2:$Q$58,15,0)</f>
        <v>81</v>
      </c>
      <c r="G33" s="8">
        <f t="shared" si="4"/>
        <v>10</v>
      </c>
      <c r="H33" s="9"/>
      <c r="I33" s="7"/>
      <c r="J33" s="10"/>
      <c r="K33" s="7"/>
      <c r="L33" s="7"/>
      <c r="M33" s="8"/>
      <c r="N33" s="7"/>
      <c r="O33" s="7"/>
      <c r="P33" s="8"/>
      <c r="Q33" s="7"/>
      <c r="R33" s="7"/>
      <c r="S33" s="8"/>
      <c r="T33" s="7"/>
      <c r="U33" s="7"/>
      <c r="V33" s="8"/>
      <c r="W33" s="7"/>
      <c r="X33" s="11">
        <f t="shared" si="1"/>
        <v>91</v>
      </c>
      <c r="Y33" s="12">
        <f t="shared" si="2"/>
        <v>81</v>
      </c>
      <c r="Z33" s="12">
        <f t="shared" si="3"/>
        <v>10</v>
      </c>
    </row>
    <row r="34" spans="1:26" x14ac:dyDescent="0.25">
      <c r="A34" s="15">
        <v>28</v>
      </c>
      <c r="B34" s="4" t="s">
        <v>56</v>
      </c>
      <c r="C34" s="5">
        <f>VLOOKUP(D34,'[1]Tabelen masters'!I$6:J47,2,FALSE)</f>
        <v>0.27500000000000002</v>
      </c>
      <c r="D34" s="6">
        <v>8</v>
      </c>
      <c r="E34" s="5">
        <f t="shared" si="0"/>
        <v>0.26666666666666666</v>
      </c>
      <c r="F34" s="7">
        <f>VLOOKUP(B34,[2]Blad1!$C$2:$Q$58,15,0)</f>
        <v>81</v>
      </c>
      <c r="G34" s="8">
        <f t="shared" si="4"/>
        <v>10</v>
      </c>
      <c r="H34" s="9"/>
      <c r="I34" s="7"/>
      <c r="J34" s="10"/>
      <c r="K34" s="7"/>
      <c r="L34" s="7"/>
      <c r="M34" s="8"/>
      <c r="N34" s="7"/>
      <c r="O34" s="7"/>
      <c r="P34" s="8"/>
      <c r="Q34" s="7"/>
      <c r="R34" s="7"/>
      <c r="S34" s="8"/>
      <c r="T34" s="7"/>
      <c r="U34" s="7"/>
      <c r="V34" s="8"/>
      <c r="W34" s="7"/>
      <c r="X34" s="11">
        <f t="shared" si="1"/>
        <v>91</v>
      </c>
      <c r="Y34" s="12">
        <f t="shared" si="2"/>
        <v>81</v>
      </c>
      <c r="Z34" s="12">
        <f t="shared" si="3"/>
        <v>10</v>
      </c>
    </row>
    <row r="35" spans="1:26" x14ac:dyDescent="0.25">
      <c r="A35" s="17">
        <v>29</v>
      </c>
      <c r="B35" s="4" t="s">
        <v>57</v>
      </c>
      <c r="C35" s="5">
        <f>VLOOKUP(D35,'[1]Tabelen masters'!I$6:J192,2,FALSE)</f>
        <v>0.27500000000000002</v>
      </c>
      <c r="D35" s="6">
        <v>8</v>
      </c>
      <c r="E35" s="5">
        <f t="shared" si="0"/>
        <v>0.26666666666666666</v>
      </c>
      <c r="F35" s="7">
        <f>VLOOKUP(B35,[2]Blad1!$C$2:$Q$58,15,0)</f>
        <v>81</v>
      </c>
      <c r="G35" s="8">
        <f t="shared" si="4"/>
        <v>10</v>
      </c>
      <c r="H35" s="9"/>
      <c r="I35" s="7"/>
      <c r="J35" s="10"/>
      <c r="K35" s="7"/>
      <c r="L35" s="7"/>
      <c r="M35" s="8"/>
      <c r="N35" s="7"/>
      <c r="O35" s="7"/>
      <c r="P35" s="8"/>
      <c r="Q35" s="7"/>
      <c r="R35" s="7"/>
      <c r="S35" s="8"/>
      <c r="T35" s="7"/>
      <c r="U35" s="7"/>
      <c r="V35" s="8"/>
      <c r="W35" s="7"/>
      <c r="X35" s="11">
        <f t="shared" si="1"/>
        <v>91</v>
      </c>
      <c r="Y35" s="12">
        <f t="shared" si="2"/>
        <v>81</v>
      </c>
      <c r="Z35" s="12">
        <f t="shared" si="3"/>
        <v>10</v>
      </c>
    </row>
    <row r="36" spans="1:26" x14ac:dyDescent="0.25">
      <c r="A36" s="15">
        <v>30</v>
      </c>
      <c r="B36" s="18" t="s">
        <v>58</v>
      </c>
      <c r="C36" s="5">
        <f>VLOOKUP(D36,'[1]Tabelen masters'!I$6:J272,2,FALSE)</f>
        <v>0.35</v>
      </c>
      <c r="D36" s="6">
        <v>10</v>
      </c>
      <c r="E36" s="5">
        <f t="shared" si="0"/>
        <v>0.33333333333333331</v>
      </c>
      <c r="F36" s="7">
        <f>VLOOKUP(B36,[2]Blad1!$C$2:$Q$58,15,0)</f>
        <v>77</v>
      </c>
      <c r="G36" s="8">
        <f t="shared" si="4"/>
        <v>10</v>
      </c>
      <c r="H36" s="9"/>
      <c r="I36" s="7"/>
      <c r="J36" s="10"/>
      <c r="K36" s="7"/>
      <c r="L36" s="7"/>
      <c r="M36" s="8"/>
      <c r="N36" s="7"/>
      <c r="O36" s="7"/>
      <c r="P36" s="8"/>
      <c r="Q36" s="7"/>
      <c r="R36" s="7"/>
      <c r="S36" s="8"/>
      <c r="T36" s="7"/>
      <c r="U36" s="7"/>
      <c r="V36" s="8"/>
      <c r="W36" s="7"/>
      <c r="X36" s="11">
        <f t="shared" si="1"/>
        <v>87</v>
      </c>
      <c r="Y36" s="12">
        <f t="shared" si="2"/>
        <v>77</v>
      </c>
      <c r="Z36" s="12">
        <f t="shared" si="3"/>
        <v>10</v>
      </c>
    </row>
    <row r="37" spans="1:26" x14ac:dyDescent="0.25">
      <c r="A37" s="17">
        <v>31</v>
      </c>
      <c r="B37" s="4" t="s">
        <v>59</v>
      </c>
      <c r="C37" s="5">
        <f>VLOOKUP(D37,'[1]Tabelen masters'!I$6:J268,2,FALSE)</f>
        <v>0.317</v>
      </c>
      <c r="D37" s="6">
        <v>9</v>
      </c>
      <c r="E37" s="5">
        <f t="shared" si="0"/>
        <v>0.3</v>
      </c>
      <c r="F37" s="7">
        <f>VLOOKUP(B37,[2]Blad1!$C$2:$Q$58,15,0)</f>
        <v>75</v>
      </c>
      <c r="G37" s="8">
        <f t="shared" si="4"/>
        <v>10</v>
      </c>
      <c r="H37" s="9"/>
      <c r="I37" s="7"/>
      <c r="J37" s="10"/>
      <c r="K37" s="7"/>
      <c r="L37" s="7"/>
      <c r="M37" s="8"/>
      <c r="N37" s="7"/>
      <c r="O37" s="7"/>
      <c r="P37" s="8"/>
      <c r="Q37" s="7"/>
      <c r="R37" s="7"/>
      <c r="S37" s="8"/>
      <c r="T37" s="7"/>
      <c r="U37" s="7"/>
      <c r="V37" s="8"/>
      <c r="W37" s="7"/>
      <c r="X37" s="11">
        <f t="shared" si="1"/>
        <v>85</v>
      </c>
      <c r="Y37" s="12">
        <f t="shared" si="2"/>
        <v>75</v>
      </c>
      <c r="Z37" s="12">
        <f t="shared" si="3"/>
        <v>10</v>
      </c>
    </row>
    <row r="38" spans="1:26" x14ac:dyDescent="0.25">
      <c r="A38" s="15">
        <v>32</v>
      </c>
      <c r="B38" s="4" t="s">
        <v>60</v>
      </c>
      <c r="C38" s="5">
        <f>VLOOKUP(D38,'[1]Tabelen masters'!I$6:J210,2,FALSE)</f>
        <v>0.27500000000000002</v>
      </c>
      <c r="D38" s="6">
        <v>8</v>
      </c>
      <c r="E38" s="5">
        <f t="shared" si="0"/>
        <v>0.26666666666666666</v>
      </c>
      <c r="F38" s="7">
        <f>VLOOKUP(B38,[2]Blad1!$C$2:$Q$58,15,0)</f>
        <v>68</v>
      </c>
      <c r="G38" s="8">
        <f t="shared" si="4"/>
        <v>10</v>
      </c>
      <c r="H38" s="9"/>
      <c r="I38" s="7"/>
      <c r="J38" s="10"/>
      <c r="K38" s="7"/>
      <c r="L38" s="7"/>
      <c r="M38" s="8"/>
      <c r="N38" s="7"/>
      <c r="O38" s="7"/>
      <c r="P38" s="8"/>
      <c r="Q38" s="7"/>
      <c r="R38" s="7"/>
      <c r="S38" s="8"/>
      <c r="T38" s="7"/>
      <c r="U38" s="7"/>
      <c r="V38" s="8"/>
      <c r="W38" s="7"/>
      <c r="X38" s="11">
        <f t="shared" si="1"/>
        <v>78</v>
      </c>
      <c r="Y38" s="12">
        <f t="shared" si="2"/>
        <v>68</v>
      </c>
      <c r="Z38" s="12">
        <f t="shared" si="3"/>
        <v>10</v>
      </c>
    </row>
    <row r="39" spans="1:26" x14ac:dyDescent="0.25">
      <c r="A39" s="17">
        <v>33</v>
      </c>
      <c r="B39" s="18" t="s">
        <v>61</v>
      </c>
      <c r="C39" s="5">
        <f>VLOOKUP(D39,'[1]Tabelen masters'!I$6:J45,2,FALSE)</f>
        <v>0.27500000000000002</v>
      </c>
      <c r="D39" s="6">
        <v>8</v>
      </c>
      <c r="E39" s="5">
        <f t="shared" si="0"/>
        <v>0.26666666666666666</v>
      </c>
      <c r="F39" s="7">
        <f>VLOOKUP(B39,[2]Blad1!$C$2:$Q$58,15,0)</f>
        <v>68</v>
      </c>
      <c r="G39" s="8">
        <f t="shared" si="4"/>
        <v>10</v>
      </c>
      <c r="H39" s="9"/>
      <c r="I39" s="7"/>
      <c r="J39" s="10"/>
      <c r="K39" s="7"/>
      <c r="L39" s="7"/>
      <c r="M39" s="8"/>
      <c r="N39" s="7"/>
      <c r="O39" s="7"/>
      <c r="P39" s="8"/>
      <c r="Q39" s="7"/>
      <c r="R39" s="7"/>
      <c r="S39" s="8"/>
      <c r="T39" s="7"/>
      <c r="U39" s="7"/>
      <c r="V39" s="8"/>
      <c r="W39" s="7"/>
      <c r="X39" s="11">
        <f t="shared" si="1"/>
        <v>78</v>
      </c>
      <c r="Y39" s="12">
        <f t="shared" si="2"/>
        <v>68</v>
      </c>
      <c r="Z39" s="12">
        <f t="shared" si="3"/>
        <v>10</v>
      </c>
    </row>
    <row r="40" spans="1:26" x14ac:dyDescent="0.25">
      <c r="A40" s="15">
        <v>34</v>
      </c>
      <c r="B40" s="14" t="s">
        <v>62</v>
      </c>
      <c r="C40" s="5">
        <f>VLOOKUP(D40,'[1]Tabelen masters'!I$6:J56,2,FALSE)</f>
        <v>0.27500000000000002</v>
      </c>
      <c r="D40" s="6">
        <v>8</v>
      </c>
      <c r="E40" s="5">
        <f t="shared" si="0"/>
        <v>0.26666666666666666</v>
      </c>
      <c r="F40" s="7">
        <f>VLOOKUP(B40,[2]Blad1!$C$2:$Q$58,15,0)</f>
        <v>68</v>
      </c>
      <c r="G40" s="8">
        <f t="shared" si="4"/>
        <v>10</v>
      </c>
      <c r="H40" s="9"/>
      <c r="I40" s="7"/>
      <c r="J40" s="10"/>
      <c r="K40" s="7"/>
      <c r="L40" s="7"/>
      <c r="M40" s="8"/>
      <c r="N40" s="7"/>
      <c r="O40" s="7"/>
      <c r="P40" s="8"/>
      <c r="Q40" s="7"/>
      <c r="R40" s="7"/>
      <c r="S40" s="8"/>
      <c r="T40" s="7"/>
      <c r="U40" s="7"/>
      <c r="V40" s="8"/>
      <c r="W40" s="7"/>
      <c r="X40" s="11">
        <f t="shared" si="1"/>
        <v>78</v>
      </c>
      <c r="Y40" s="12">
        <f t="shared" si="2"/>
        <v>68</v>
      </c>
      <c r="Z40" s="12">
        <f t="shared" si="3"/>
        <v>10</v>
      </c>
    </row>
    <row r="41" spans="1:26" x14ac:dyDescent="0.25">
      <c r="A41" s="17">
        <v>35</v>
      </c>
      <c r="B41" s="4" t="s">
        <v>63</v>
      </c>
      <c r="C41" s="5">
        <f>VLOOKUP(D41,'[1]Tabelen masters'!I$6:J61,2,FALSE)</f>
        <v>0.35</v>
      </c>
      <c r="D41" s="6">
        <v>10</v>
      </c>
      <c r="E41" s="5">
        <f t="shared" si="0"/>
        <v>0.33333333333333331</v>
      </c>
      <c r="F41" s="7">
        <f>VLOOKUP(B41,[2]Blad1!$C$2:$Q$58,15,0)</f>
        <v>68</v>
      </c>
      <c r="G41" s="8">
        <f t="shared" si="4"/>
        <v>10</v>
      </c>
      <c r="H41" s="9"/>
      <c r="I41" s="7"/>
      <c r="J41" s="10"/>
      <c r="K41" s="7"/>
      <c r="L41" s="7"/>
      <c r="M41" s="8"/>
      <c r="N41" s="7"/>
      <c r="O41" s="7"/>
      <c r="P41" s="8"/>
      <c r="Q41" s="7"/>
      <c r="R41" s="7"/>
      <c r="S41" s="8"/>
      <c r="T41" s="7"/>
      <c r="U41" s="7"/>
      <c r="V41" s="8"/>
      <c r="W41" s="7"/>
      <c r="X41" s="11">
        <f t="shared" si="1"/>
        <v>78</v>
      </c>
      <c r="Y41" s="12">
        <f t="shared" si="2"/>
        <v>68</v>
      </c>
      <c r="Z41" s="12">
        <f t="shared" si="3"/>
        <v>10</v>
      </c>
    </row>
    <row r="42" spans="1:26" x14ac:dyDescent="0.25">
      <c r="A42" s="15">
        <v>36</v>
      </c>
      <c r="B42" s="14" t="s">
        <v>64</v>
      </c>
      <c r="C42" s="5">
        <f>VLOOKUP(D42,'[1]Tabelen masters'!I$6:J284,2,FALSE)</f>
        <v>0.27500000000000002</v>
      </c>
      <c r="D42" s="6">
        <v>8</v>
      </c>
      <c r="E42" s="5">
        <f t="shared" si="0"/>
        <v>0.26666666666666666</v>
      </c>
      <c r="F42" s="7">
        <v>68</v>
      </c>
      <c r="G42" s="8">
        <f t="shared" si="4"/>
        <v>10</v>
      </c>
      <c r="H42" s="9"/>
      <c r="I42" s="7"/>
      <c r="J42" s="10"/>
      <c r="K42" s="7"/>
      <c r="L42" s="7"/>
      <c r="M42" s="8"/>
      <c r="N42" s="7"/>
      <c r="O42" s="7"/>
      <c r="P42" s="8"/>
      <c r="Q42" s="7"/>
      <c r="R42" s="7"/>
      <c r="S42" s="8"/>
      <c r="T42" s="7"/>
      <c r="U42" s="7"/>
      <c r="V42" s="8"/>
      <c r="W42" s="7"/>
      <c r="X42" s="11">
        <f t="shared" si="1"/>
        <v>78</v>
      </c>
      <c r="Y42" s="12">
        <f t="shared" si="2"/>
        <v>68</v>
      </c>
      <c r="Z42" s="12">
        <f t="shared" si="3"/>
        <v>10</v>
      </c>
    </row>
    <row r="43" spans="1:26" x14ac:dyDescent="0.25">
      <c r="A43" s="17">
        <v>37</v>
      </c>
      <c r="B43" s="4" t="s">
        <v>65</v>
      </c>
      <c r="C43" s="5">
        <f>VLOOKUP(D43,'[1]Tabelen masters'!I$6:J146,2,FALSE)</f>
        <v>0.38400000000000001</v>
      </c>
      <c r="D43" s="6">
        <v>11</v>
      </c>
      <c r="E43" s="5">
        <f t="shared" si="0"/>
        <v>0.36666666666666664</v>
      </c>
      <c r="F43" s="7">
        <f>VLOOKUP(B43,[2]Blad1!$C$2:$Q$58,15,0)</f>
        <v>66</v>
      </c>
      <c r="G43" s="8">
        <f t="shared" si="4"/>
        <v>10</v>
      </c>
      <c r="H43" s="9"/>
      <c r="I43" s="7"/>
      <c r="J43" s="10"/>
      <c r="K43" s="7"/>
      <c r="L43" s="7"/>
      <c r="M43" s="8"/>
      <c r="N43" s="7"/>
      <c r="O43" s="7"/>
      <c r="P43" s="8"/>
      <c r="Q43" s="7"/>
      <c r="R43" s="7"/>
      <c r="S43" s="8"/>
      <c r="T43" s="7"/>
      <c r="U43" s="7"/>
      <c r="V43" s="8"/>
      <c r="W43" s="7"/>
      <c r="X43" s="11">
        <f t="shared" si="1"/>
        <v>76</v>
      </c>
      <c r="Y43" s="12">
        <f t="shared" si="2"/>
        <v>66</v>
      </c>
      <c r="Z43" s="12">
        <f t="shared" si="3"/>
        <v>10</v>
      </c>
    </row>
    <row r="44" spans="1:26" x14ac:dyDescent="0.25">
      <c r="A44" s="15">
        <v>38</v>
      </c>
      <c r="B44" s="14" t="s">
        <v>66</v>
      </c>
      <c r="C44" s="5">
        <f>VLOOKUP(D44,'[1]Tabelen masters'!I$6:J147,2,FALSE)</f>
        <v>0.27500000000000002</v>
      </c>
      <c r="D44" s="6">
        <v>8</v>
      </c>
      <c r="E44" s="5">
        <f t="shared" si="0"/>
        <v>0.26666666666666666</v>
      </c>
      <c r="F44" s="7">
        <f>VLOOKUP(B44,[2]Blad1!$C$2:$Q$58,15,0)</f>
        <v>66</v>
      </c>
      <c r="G44" s="8">
        <f t="shared" si="4"/>
        <v>10</v>
      </c>
      <c r="H44" s="9"/>
      <c r="I44" s="7"/>
      <c r="J44" s="10"/>
      <c r="K44" s="7"/>
      <c r="L44" s="7"/>
      <c r="M44" s="8"/>
      <c r="N44" s="7"/>
      <c r="O44" s="7"/>
      <c r="P44" s="8"/>
      <c r="Q44" s="7"/>
      <c r="R44" s="7"/>
      <c r="S44" s="8"/>
      <c r="T44" s="7"/>
      <c r="U44" s="7"/>
      <c r="V44" s="8"/>
      <c r="W44" s="7"/>
      <c r="X44" s="11">
        <f t="shared" si="1"/>
        <v>76</v>
      </c>
      <c r="Y44" s="12">
        <f t="shared" si="2"/>
        <v>66</v>
      </c>
      <c r="Z44" s="12">
        <f t="shared" si="3"/>
        <v>10</v>
      </c>
    </row>
    <row r="45" spans="1:26" x14ac:dyDescent="0.25">
      <c r="A45" s="17">
        <v>39</v>
      </c>
      <c r="B45" s="18" t="s">
        <v>67</v>
      </c>
      <c r="C45" s="5">
        <f>VLOOKUP(D45,'[1]Tabelen masters'!I$6:J115,2,FALSE)</f>
        <v>0.38400000000000001</v>
      </c>
      <c r="D45" s="6">
        <v>11</v>
      </c>
      <c r="E45" s="5">
        <f t="shared" si="0"/>
        <v>0.36666666666666664</v>
      </c>
      <c r="F45" s="7">
        <f>VLOOKUP(B45,[2]Blad1!$C$2:$Q$58,15,0)</f>
        <v>66</v>
      </c>
      <c r="G45" s="8">
        <f t="shared" si="4"/>
        <v>10</v>
      </c>
      <c r="H45" s="9"/>
      <c r="I45" s="7"/>
      <c r="J45" s="10"/>
      <c r="K45" s="7"/>
      <c r="L45" s="7"/>
      <c r="M45" s="8"/>
      <c r="N45" s="7"/>
      <c r="O45" s="7"/>
      <c r="P45" s="8"/>
      <c r="Q45" s="7"/>
      <c r="R45" s="7"/>
      <c r="S45" s="8"/>
      <c r="T45" s="7"/>
      <c r="U45" s="7"/>
      <c r="V45" s="8"/>
      <c r="W45" s="7"/>
      <c r="X45" s="11">
        <f t="shared" si="1"/>
        <v>76</v>
      </c>
      <c r="Y45" s="12">
        <f t="shared" si="2"/>
        <v>66</v>
      </c>
      <c r="Z45" s="12">
        <f t="shared" si="3"/>
        <v>10</v>
      </c>
    </row>
    <row r="46" spans="1:26" x14ac:dyDescent="0.25">
      <c r="A46" s="15">
        <v>40</v>
      </c>
      <c r="B46" s="20" t="s">
        <v>68</v>
      </c>
      <c r="C46" s="5">
        <f>VLOOKUP(D46,'[1]Tabelen masters'!I$6:J41,2,FALSE)</f>
        <v>0.38400000000000001</v>
      </c>
      <c r="D46" s="6">
        <v>11</v>
      </c>
      <c r="E46" s="5">
        <f t="shared" si="0"/>
        <v>0.36666666666666664</v>
      </c>
      <c r="F46" s="7">
        <f>VLOOKUP(B46,[2]Blad1!$C$2:$Q$58,15,0)</f>
        <v>66</v>
      </c>
      <c r="G46" s="8">
        <f t="shared" si="4"/>
        <v>10</v>
      </c>
      <c r="H46" s="9"/>
      <c r="I46" s="7"/>
      <c r="J46" s="10"/>
      <c r="K46" s="7"/>
      <c r="L46" s="7"/>
      <c r="M46" s="8"/>
      <c r="N46" s="7"/>
      <c r="O46" s="7"/>
      <c r="P46" s="8"/>
      <c r="Q46" s="7"/>
      <c r="R46" s="7"/>
      <c r="S46" s="8"/>
      <c r="T46" s="7"/>
      <c r="U46" s="7"/>
      <c r="V46" s="8"/>
      <c r="W46" s="7"/>
      <c r="X46" s="11">
        <f t="shared" si="1"/>
        <v>76</v>
      </c>
      <c r="Y46" s="12">
        <f t="shared" si="2"/>
        <v>66</v>
      </c>
      <c r="Z46" s="12">
        <f t="shared" si="3"/>
        <v>10</v>
      </c>
    </row>
    <row r="47" spans="1:26" x14ac:dyDescent="0.25">
      <c r="A47" s="17">
        <v>41</v>
      </c>
      <c r="B47" s="4" t="s">
        <v>69</v>
      </c>
      <c r="C47" s="5">
        <f>VLOOKUP(D47,'[1]Tabelen masters'!I$6:J33,2,FALSE)</f>
        <v>0.317</v>
      </c>
      <c r="D47" s="6">
        <v>9</v>
      </c>
      <c r="E47" s="5">
        <f t="shared" si="0"/>
        <v>0.3</v>
      </c>
      <c r="F47" s="7">
        <f>VLOOKUP(B47,[2]Blad1!$C$2:$Q$58,15,0)</f>
        <v>65</v>
      </c>
      <c r="G47" s="8">
        <f t="shared" si="4"/>
        <v>10</v>
      </c>
      <c r="H47" s="9"/>
      <c r="I47" s="7"/>
      <c r="J47" s="10"/>
      <c r="K47" s="7"/>
      <c r="L47" s="7"/>
      <c r="M47" s="8"/>
      <c r="N47" s="7"/>
      <c r="O47" s="7"/>
      <c r="P47" s="8"/>
      <c r="Q47" s="7"/>
      <c r="R47" s="7"/>
      <c r="S47" s="8"/>
      <c r="T47" s="7"/>
      <c r="U47" s="7"/>
      <c r="V47" s="8"/>
      <c r="W47" s="7"/>
      <c r="X47" s="11">
        <f t="shared" si="1"/>
        <v>75</v>
      </c>
      <c r="Y47" s="12">
        <f t="shared" si="2"/>
        <v>65</v>
      </c>
      <c r="Z47" s="12">
        <f t="shared" si="3"/>
        <v>10</v>
      </c>
    </row>
    <row r="48" spans="1:26" x14ac:dyDescent="0.25">
      <c r="A48" s="15">
        <v>42</v>
      </c>
      <c r="B48" s="4" t="s">
        <v>70</v>
      </c>
      <c r="C48" s="5">
        <f>VLOOKUP(D48,'[1]Tabelen masters'!I$6:J88,2,FALSE)</f>
        <v>0.27500000000000002</v>
      </c>
      <c r="D48" s="6">
        <v>8</v>
      </c>
      <c r="E48" s="5">
        <f t="shared" si="0"/>
        <v>0.26666666666666666</v>
      </c>
      <c r="F48" s="7">
        <f>VLOOKUP(B48,[2]Blad1!$C$2:$Q$58,15,0)</f>
        <v>62</v>
      </c>
      <c r="G48" s="8">
        <f t="shared" si="4"/>
        <v>10</v>
      </c>
      <c r="H48" s="9"/>
      <c r="I48" s="7"/>
      <c r="J48" s="10"/>
      <c r="K48" s="7"/>
      <c r="L48" s="7"/>
      <c r="M48" s="8"/>
      <c r="N48" s="7"/>
      <c r="O48" s="7"/>
      <c r="P48" s="8"/>
      <c r="Q48" s="7"/>
      <c r="R48" s="7"/>
      <c r="S48" s="8"/>
      <c r="T48" s="7"/>
      <c r="U48" s="7"/>
      <c r="V48" s="8"/>
      <c r="W48" s="7"/>
      <c r="X48" s="11">
        <f t="shared" si="1"/>
        <v>72</v>
      </c>
      <c r="Y48" s="12">
        <f t="shared" si="2"/>
        <v>62</v>
      </c>
      <c r="Z48" s="12">
        <f t="shared" si="3"/>
        <v>10</v>
      </c>
    </row>
    <row r="49" spans="1:26" x14ac:dyDescent="0.25">
      <c r="A49" s="17">
        <v>43</v>
      </c>
      <c r="B49" s="18" t="s">
        <v>71</v>
      </c>
      <c r="C49" s="5">
        <f>VLOOKUP(D49,'[1]Tabelen masters'!I$6:J77,2,FALSE)</f>
        <v>0.27500000000000002</v>
      </c>
      <c r="D49" s="6">
        <v>8</v>
      </c>
      <c r="E49" s="5">
        <f t="shared" si="0"/>
        <v>0.26666666666666666</v>
      </c>
      <c r="F49" s="7">
        <f>VLOOKUP(B49,[2]Blad1!$C$2:$Q$58,15,0)</f>
        <v>62</v>
      </c>
      <c r="G49" s="8">
        <f t="shared" si="4"/>
        <v>10</v>
      </c>
      <c r="H49" s="9"/>
      <c r="I49" s="7"/>
      <c r="J49" s="10"/>
      <c r="K49" s="7"/>
      <c r="L49" s="7"/>
      <c r="M49" s="8"/>
      <c r="N49" s="7"/>
      <c r="O49" s="7"/>
      <c r="P49" s="8"/>
      <c r="Q49" s="7"/>
      <c r="R49" s="7"/>
      <c r="S49" s="8"/>
      <c r="T49" s="7"/>
      <c r="U49" s="7"/>
      <c r="V49" s="8"/>
      <c r="W49" s="7"/>
      <c r="X49" s="11">
        <f t="shared" si="1"/>
        <v>72</v>
      </c>
      <c r="Y49" s="12">
        <f t="shared" si="2"/>
        <v>62</v>
      </c>
      <c r="Z49" s="12">
        <f t="shared" si="3"/>
        <v>10</v>
      </c>
    </row>
    <row r="50" spans="1:26" x14ac:dyDescent="0.25">
      <c r="A50" s="15">
        <v>44</v>
      </c>
      <c r="B50" s="4" t="s">
        <v>72</v>
      </c>
      <c r="C50" s="5">
        <f>VLOOKUP(D50,'[1]Tabelen masters'!I$6:J58,2,FALSE)</f>
        <v>0.27500000000000002</v>
      </c>
      <c r="D50" s="6">
        <v>8</v>
      </c>
      <c r="E50" s="5">
        <f t="shared" si="0"/>
        <v>0.26666666666666666</v>
      </c>
      <c r="F50" s="7">
        <f>VLOOKUP(B50,[2]Blad1!$C$2:$Q$58,15,0)</f>
        <v>62</v>
      </c>
      <c r="G50" s="8">
        <f t="shared" si="4"/>
        <v>10</v>
      </c>
      <c r="H50" s="9"/>
      <c r="I50" s="7"/>
      <c r="J50" s="10"/>
      <c r="K50" s="7"/>
      <c r="L50" s="7"/>
      <c r="M50" s="8"/>
      <c r="N50" s="7"/>
      <c r="O50" s="7"/>
      <c r="P50" s="8"/>
      <c r="Q50" s="7"/>
      <c r="R50" s="7"/>
      <c r="S50" s="8"/>
      <c r="T50" s="7"/>
      <c r="U50" s="7"/>
      <c r="V50" s="8"/>
      <c r="W50" s="7"/>
      <c r="X50" s="11">
        <f t="shared" si="1"/>
        <v>72</v>
      </c>
      <c r="Y50" s="12">
        <f t="shared" si="2"/>
        <v>62</v>
      </c>
      <c r="Z50" s="12">
        <f t="shared" si="3"/>
        <v>10</v>
      </c>
    </row>
    <row r="51" spans="1:26" x14ac:dyDescent="0.25">
      <c r="A51" s="17">
        <v>45</v>
      </c>
      <c r="B51" s="4" t="s">
        <v>73</v>
      </c>
      <c r="C51" s="5">
        <f>VLOOKUP(D51,'[1]Tabelen masters'!I$6:J73,2,FALSE)</f>
        <v>0.27500000000000002</v>
      </c>
      <c r="D51" s="6">
        <v>8</v>
      </c>
      <c r="E51" s="5">
        <f t="shared" si="0"/>
        <v>0.26666666666666666</v>
      </c>
      <c r="F51" s="7">
        <f>VLOOKUP(B51,[2]Blad1!$C$2:$Q$58,15,0)</f>
        <v>62</v>
      </c>
      <c r="G51" s="8">
        <f t="shared" si="4"/>
        <v>10</v>
      </c>
      <c r="H51" s="9"/>
      <c r="I51" s="7"/>
      <c r="J51" s="10"/>
      <c r="K51" s="7"/>
      <c r="L51" s="7"/>
      <c r="M51" s="8"/>
      <c r="N51" s="7"/>
      <c r="O51" s="7"/>
      <c r="P51" s="8"/>
      <c r="Q51" s="7"/>
      <c r="R51" s="7"/>
      <c r="S51" s="8"/>
      <c r="T51" s="7"/>
      <c r="U51" s="7"/>
      <c r="V51" s="8"/>
      <c r="W51" s="7"/>
      <c r="X51" s="11">
        <f t="shared" si="1"/>
        <v>72</v>
      </c>
      <c r="Y51" s="12">
        <f t="shared" si="2"/>
        <v>62</v>
      </c>
      <c r="Z51" s="12">
        <f t="shared" si="3"/>
        <v>10</v>
      </c>
    </row>
    <row r="52" spans="1:26" x14ac:dyDescent="0.25">
      <c r="A52" s="15">
        <v>46</v>
      </c>
      <c r="B52" s="14" t="s">
        <v>74</v>
      </c>
      <c r="C52" s="5">
        <f>VLOOKUP(D52,'[1]Tabelen masters'!I$6:J60,2,FALSE)</f>
        <v>0.35</v>
      </c>
      <c r="D52" s="6">
        <v>10</v>
      </c>
      <c r="E52" s="5">
        <f t="shared" si="0"/>
        <v>0.33333333333333331</v>
      </c>
      <c r="F52" s="7">
        <f>VLOOKUP(B52,[2]Blad1!$C$2:$Q$58,15,0)</f>
        <v>58</v>
      </c>
      <c r="G52" s="8">
        <f t="shared" si="4"/>
        <v>10</v>
      </c>
      <c r="H52" s="9"/>
      <c r="I52" s="7"/>
      <c r="J52" s="10"/>
      <c r="K52" s="7"/>
      <c r="L52" s="7"/>
      <c r="M52" s="8"/>
      <c r="N52" s="7"/>
      <c r="O52" s="7"/>
      <c r="P52" s="8"/>
      <c r="Q52" s="7"/>
      <c r="R52" s="7"/>
      <c r="S52" s="8"/>
      <c r="T52" s="7"/>
      <c r="U52" s="7"/>
      <c r="V52" s="8"/>
      <c r="W52" s="7"/>
      <c r="X52" s="11">
        <f t="shared" si="1"/>
        <v>68</v>
      </c>
      <c r="Y52" s="12">
        <f t="shared" si="2"/>
        <v>58</v>
      </c>
      <c r="Z52" s="12">
        <f t="shared" si="3"/>
        <v>10</v>
      </c>
    </row>
    <row r="53" spans="1:26" x14ac:dyDescent="0.25">
      <c r="A53" s="17">
        <v>47</v>
      </c>
      <c r="B53" s="21" t="s">
        <v>75</v>
      </c>
      <c r="C53" s="5">
        <f>VLOOKUP(D53,'[1]Tabelen masters'!I$6:J70,2,FALSE)</f>
        <v>0.27500000000000002</v>
      </c>
      <c r="D53" s="6">
        <v>8</v>
      </c>
      <c r="E53" s="5">
        <f t="shared" si="0"/>
        <v>0.26666666666666666</v>
      </c>
      <c r="F53" s="7">
        <f>VLOOKUP(B53,[2]Blad1!$C$2:$Q$58,15,0)</f>
        <v>56</v>
      </c>
      <c r="G53" s="8">
        <f t="shared" si="4"/>
        <v>10</v>
      </c>
      <c r="H53" s="9"/>
      <c r="I53" s="7"/>
      <c r="J53" s="10"/>
      <c r="K53" s="7"/>
      <c r="L53" s="7"/>
      <c r="M53" s="8"/>
      <c r="N53" s="7"/>
      <c r="O53" s="7"/>
      <c r="P53" s="8"/>
      <c r="Q53" s="7"/>
      <c r="R53" s="7"/>
      <c r="S53" s="8"/>
      <c r="T53" s="7"/>
      <c r="U53" s="7"/>
      <c r="V53" s="8"/>
      <c r="W53" s="7"/>
      <c r="X53" s="11">
        <f t="shared" si="1"/>
        <v>66</v>
      </c>
      <c r="Y53" s="12">
        <f t="shared" si="2"/>
        <v>56</v>
      </c>
      <c r="Z53" s="12">
        <f t="shared" si="3"/>
        <v>10</v>
      </c>
    </row>
    <row r="54" spans="1:26" x14ac:dyDescent="0.25">
      <c r="A54" s="15">
        <v>48</v>
      </c>
      <c r="B54" s="4" t="s">
        <v>76</v>
      </c>
      <c r="C54" s="5">
        <f>VLOOKUP(D54,'[1]Tabelen masters'!I$6:J193,2,FALSE)</f>
        <v>0.27500000000000002</v>
      </c>
      <c r="D54" s="6">
        <v>8</v>
      </c>
      <c r="E54" s="5">
        <f t="shared" si="0"/>
        <v>0.26666666666666666</v>
      </c>
      <c r="F54" s="7">
        <f>VLOOKUP(B54,[2]Blad1!$C$2:$Q$58,15,0)</f>
        <v>56</v>
      </c>
      <c r="G54" s="8">
        <f t="shared" si="4"/>
        <v>10</v>
      </c>
      <c r="H54" s="9"/>
      <c r="I54" s="7"/>
      <c r="J54" s="10"/>
      <c r="K54" s="7"/>
      <c r="L54" s="7"/>
      <c r="M54" s="8"/>
      <c r="N54" s="7"/>
      <c r="O54" s="7"/>
      <c r="P54" s="8"/>
      <c r="Q54" s="7"/>
      <c r="R54" s="7"/>
      <c r="S54" s="8"/>
      <c r="T54" s="7"/>
      <c r="U54" s="7"/>
      <c r="V54" s="8"/>
      <c r="W54" s="7"/>
      <c r="X54" s="11">
        <f t="shared" si="1"/>
        <v>66</v>
      </c>
      <c r="Y54" s="12">
        <f t="shared" si="2"/>
        <v>56</v>
      </c>
      <c r="Z54" s="12">
        <f t="shared" si="3"/>
        <v>10</v>
      </c>
    </row>
    <row r="55" spans="1:26" x14ac:dyDescent="0.25">
      <c r="A55" s="17">
        <v>49</v>
      </c>
      <c r="B55" s="4" t="s">
        <v>77</v>
      </c>
      <c r="C55" s="5">
        <f>VLOOKUP(D55,'[1]Tabelen masters'!I$6:J51,2,FALSE)</f>
        <v>0.27500000000000002</v>
      </c>
      <c r="D55" s="6">
        <v>8</v>
      </c>
      <c r="E55" s="5">
        <f t="shared" si="0"/>
        <v>0.26666666666666666</v>
      </c>
      <c r="F55" s="7">
        <f>VLOOKUP(B55,[2]Blad1!$C$2:$Q$58,15,0)</f>
        <v>55</v>
      </c>
      <c r="G55" s="8">
        <f t="shared" si="4"/>
        <v>10</v>
      </c>
      <c r="H55" s="9"/>
      <c r="I55" s="7"/>
      <c r="J55" s="10"/>
      <c r="K55" s="7"/>
      <c r="L55" s="7"/>
      <c r="M55" s="8"/>
      <c r="N55" s="7"/>
      <c r="O55" s="7"/>
      <c r="P55" s="8"/>
      <c r="Q55" s="7"/>
      <c r="R55" s="7"/>
      <c r="S55" s="8"/>
      <c r="T55" s="7"/>
      <c r="U55" s="7"/>
      <c r="V55" s="8"/>
      <c r="W55" s="7"/>
      <c r="X55" s="11">
        <f t="shared" si="1"/>
        <v>65</v>
      </c>
      <c r="Y55" s="12">
        <f t="shared" si="2"/>
        <v>55</v>
      </c>
      <c r="Z55" s="12">
        <f t="shared" si="3"/>
        <v>10</v>
      </c>
    </row>
    <row r="56" spans="1:26" x14ac:dyDescent="0.25">
      <c r="A56" s="15">
        <v>50</v>
      </c>
      <c r="B56" s="14" t="s">
        <v>78</v>
      </c>
      <c r="C56" s="5">
        <f>VLOOKUP(D56,'[1]Tabelen masters'!I$6:J286,2,FALSE)</f>
        <v>0.27500000000000002</v>
      </c>
      <c r="D56" s="6">
        <v>8</v>
      </c>
      <c r="E56" s="5">
        <f t="shared" si="0"/>
        <v>0.26666666666666666</v>
      </c>
      <c r="F56" s="7">
        <v>55</v>
      </c>
      <c r="G56" s="8">
        <f t="shared" si="4"/>
        <v>10</v>
      </c>
      <c r="H56" s="9"/>
      <c r="I56" s="7"/>
      <c r="J56" s="10"/>
      <c r="K56" s="7"/>
      <c r="L56" s="7"/>
      <c r="M56" s="8"/>
      <c r="N56" s="7"/>
      <c r="O56" s="7"/>
      <c r="P56" s="8"/>
      <c r="Q56" s="7"/>
      <c r="R56" s="7"/>
      <c r="S56" s="8"/>
      <c r="T56" s="7"/>
      <c r="U56" s="7"/>
      <c r="V56" s="8"/>
      <c r="W56" s="7"/>
      <c r="X56" s="11">
        <f t="shared" si="1"/>
        <v>65</v>
      </c>
      <c r="Y56" s="12">
        <f t="shared" si="2"/>
        <v>55</v>
      </c>
      <c r="Z56" s="12">
        <f t="shared" si="3"/>
        <v>10</v>
      </c>
    </row>
    <row r="57" spans="1:26" x14ac:dyDescent="0.25">
      <c r="A57" s="17">
        <v>51</v>
      </c>
      <c r="B57" s="4" t="s">
        <v>79</v>
      </c>
      <c r="C57" s="5">
        <f>VLOOKUP(D57,'[1]Tabelen masters'!I$6:J48,2,FALSE)</f>
        <v>0.27500000000000002</v>
      </c>
      <c r="D57" s="6">
        <v>8</v>
      </c>
      <c r="E57" s="5">
        <f t="shared" si="0"/>
        <v>0.26666666666666666</v>
      </c>
      <c r="F57" s="7">
        <f>VLOOKUP(B57,[2]Blad1!$C$2:$Q$58,15,0)</f>
        <v>50</v>
      </c>
      <c r="G57" s="8">
        <f t="shared" si="4"/>
        <v>10</v>
      </c>
      <c r="H57" s="9"/>
      <c r="I57" s="7"/>
      <c r="J57" s="10"/>
      <c r="K57" s="7"/>
      <c r="L57" s="7"/>
      <c r="M57" s="8"/>
      <c r="N57" s="7"/>
      <c r="O57" s="7"/>
      <c r="P57" s="8"/>
      <c r="Q57" s="7"/>
      <c r="R57" s="7"/>
      <c r="S57" s="8"/>
      <c r="T57" s="7"/>
      <c r="U57" s="7"/>
      <c r="V57" s="8"/>
      <c r="W57" s="7"/>
      <c r="X57" s="11">
        <f t="shared" si="1"/>
        <v>60</v>
      </c>
      <c r="Y57" s="12">
        <f t="shared" si="2"/>
        <v>50</v>
      </c>
      <c r="Z57" s="12">
        <f t="shared" si="3"/>
        <v>10</v>
      </c>
    </row>
    <row r="58" spans="1:26" x14ac:dyDescent="0.25">
      <c r="A58" s="15">
        <v>52</v>
      </c>
      <c r="B58" s="22" t="s">
        <v>80</v>
      </c>
      <c r="C58" s="5">
        <f>VLOOKUP(D58,'[1]Tabelen masters'!I$6:J100,2,FALSE)</f>
        <v>0.27500000000000002</v>
      </c>
      <c r="D58" s="6">
        <v>8</v>
      </c>
      <c r="E58" s="5">
        <f t="shared" si="0"/>
        <v>0.26666666666666666</v>
      </c>
      <c r="F58" s="7">
        <f>VLOOKUP(B58,[2]Blad1!$C$2:$Q$58,15,0)</f>
        <v>50</v>
      </c>
      <c r="G58" s="8">
        <f t="shared" si="4"/>
        <v>10</v>
      </c>
      <c r="H58" s="9"/>
      <c r="I58" s="7"/>
      <c r="J58" s="10"/>
      <c r="K58" s="7"/>
      <c r="L58" s="7"/>
      <c r="M58" s="8"/>
      <c r="N58" s="7"/>
      <c r="O58" s="7"/>
      <c r="P58" s="8"/>
      <c r="Q58" s="7"/>
      <c r="R58" s="7"/>
      <c r="S58" s="8"/>
      <c r="T58" s="7"/>
      <c r="U58" s="7"/>
      <c r="V58" s="8"/>
      <c r="W58" s="7"/>
      <c r="X58" s="11">
        <f t="shared" si="1"/>
        <v>60</v>
      </c>
      <c r="Y58" s="12">
        <f t="shared" si="2"/>
        <v>50</v>
      </c>
      <c r="Z58" s="12">
        <f t="shared" si="3"/>
        <v>10</v>
      </c>
    </row>
    <row r="59" spans="1:26" x14ac:dyDescent="0.25">
      <c r="A59" s="17">
        <v>53</v>
      </c>
      <c r="B59" s="4" t="s">
        <v>81</v>
      </c>
      <c r="C59" s="5">
        <f>VLOOKUP(D59,'[1]Tabelen masters'!I$6:J49,2,FALSE)</f>
        <v>0.35</v>
      </c>
      <c r="D59" s="6">
        <v>10</v>
      </c>
      <c r="E59" s="5">
        <f t="shared" si="0"/>
        <v>0.33333333333333331</v>
      </c>
      <c r="F59" s="7">
        <f>VLOOKUP(B59,[2]Blad1!$C$2:$Q$58,15,0)</f>
        <v>50</v>
      </c>
      <c r="G59" s="8">
        <f t="shared" si="4"/>
        <v>10</v>
      </c>
      <c r="H59" s="9"/>
      <c r="I59" s="7"/>
      <c r="J59" s="10"/>
      <c r="K59" s="7"/>
      <c r="L59" s="7"/>
      <c r="M59" s="8"/>
      <c r="N59" s="7"/>
      <c r="O59" s="7"/>
      <c r="P59" s="8"/>
      <c r="Q59" s="7"/>
      <c r="R59" s="7"/>
      <c r="S59" s="8"/>
      <c r="T59" s="7"/>
      <c r="U59" s="7"/>
      <c r="V59" s="8"/>
      <c r="W59" s="7"/>
      <c r="X59" s="11">
        <f t="shared" si="1"/>
        <v>60</v>
      </c>
      <c r="Y59" s="12">
        <f t="shared" si="2"/>
        <v>50</v>
      </c>
      <c r="Z59" s="12">
        <f t="shared" si="3"/>
        <v>10</v>
      </c>
    </row>
    <row r="60" spans="1:26" x14ac:dyDescent="0.25">
      <c r="A60" s="15">
        <v>54</v>
      </c>
      <c r="B60" s="14" t="s">
        <v>82</v>
      </c>
      <c r="C60" s="5">
        <f>VLOOKUP(D60,'[1]Tabelen masters'!I$6:J128,2,FALSE)</f>
        <v>0.27500000000000002</v>
      </c>
      <c r="D60" s="6">
        <v>8</v>
      </c>
      <c r="E60" s="5">
        <f t="shared" si="0"/>
        <v>0.26666666666666666</v>
      </c>
      <c r="F60" s="7">
        <f>VLOOKUP(B60,[2]Blad1!$C$2:$Q$58,15,0)</f>
        <v>45</v>
      </c>
      <c r="G60" s="8">
        <f t="shared" si="4"/>
        <v>10</v>
      </c>
      <c r="H60" s="9"/>
      <c r="I60" s="7"/>
      <c r="J60" s="10"/>
      <c r="K60" s="7"/>
      <c r="L60" s="7"/>
      <c r="M60" s="8"/>
      <c r="N60" s="7"/>
      <c r="O60" s="7"/>
      <c r="P60" s="8"/>
      <c r="Q60" s="7"/>
      <c r="R60" s="7"/>
      <c r="S60" s="8"/>
      <c r="T60" s="7"/>
      <c r="U60" s="7"/>
      <c r="V60" s="8"/>
      <c r="W60" s="7"/>
      <c r="X60" s="11">
        <f t="shared" si="1"/>
        <v>55</v>
      </c>
      <c r="Y60" s="12">
        <f t="shared" si="2"/>
        <v>45</v>
      </c>
      <c r="Z60" s="12">
        <f t="shared" si="3"/>
        <v>10</v>
      </c>
    </row>
    <row r="61" spans="1:26" x14ac:dyDescent="0.25">
      <c r="A61" s="17">
        <v>55</v>
      </c>
      <c r="B61" s="4" t="s">
        <v>83</v>
      </c>
      <c r="C61" s="5">
        <f>VLOOKUP(D61,'[1]Tabelen masters'!I$6:J36,2,FALSE)</f>
        <v>0.27500000000000002</v>
      </c>
      <c r="D61" s="6">
        <v>8</v>
      </c>
      <c r="E61" s="5">
        <f t="shared" si="0"/>
        <v>0.26666666666666666</v>
      </c>
      <c r="F61" s="7">
        <f>VLOOKUP(B61,[2]Blad1!$C$2:$Q$58,15,0)</f>
        <v>45</v>
      </c>
      <c r="G61" s="8">
        <f t="shared" si="4"/>
        <v>10</v>
      </c>
      <c r="H61" s="9"/>
      <c r="I61" s="7"/>
      <c r="J61" s="10"/>
      <c r="K61" s="7"/>
      <c r="L61" s="7"/>
      <c r="M61" s="8"/>
      <c r="N61" s="7"/>
      <c r="O61" s="7"/>
      <c r="P61" s="8"/>
      <c r="Q61" s="7"/>
      <c r="R61" s="7"/>
      <c r="S61" s="8"/>
      <c r="T61" s="7"/>
      <c r="U61" s="7"/>
      <c r="V61" s="8"/>
      <c r="W61" s="7"/>
      <c r="X61" s="11">
        <f t="shared" si="1"/>
        <v>55</v>
      </c>
      <c r="Y61" s="12">
        <f t="shared" si="2"/>
        <v>45</v>
      </c>
      <c r="Z61" s="12">
        <f t="shared" si="3"/>
        <v>10</v>
      </c>
    </row>
    <row r="62" spans="1:26" x14ac:dyDescent="0.25">
      <c r="A62" s="15">
        <v>56</v>
      </c>
      <c r="B62" s="14" t="s">
        <v>84</v>
      </c>
      <c r="C62" s="5">
        <f>VLOOKUP(D62,'[1]Tabelen masters'!I$6:J59,2,FALSE)</f>
        <v>0.27500000000000002</v>
      </c>
      <c r="D62" s="6">
        <v>8</v>
      </c>
      <c r="E62" s="5">
        <f t="shared" si="0"/>
        <v>0.26666666666666666</v>
      </c>
      <c r="F62" s="7">
        <f>VLOOKUP(B62,[2]Blad1!$C$2:$Q$58,15,0)</f>
        <v>43</v>
      </c>
      <c r="G62" s="8">
        <f t="shared" si="4"/>
        <v>10</v>
      </c>
      <c r="H62" s="9"/>
      <c r="I62" s="7"/>
      <c r="J62" s="10"/>
      <c r="K62" s="7"/>
      <c r="L62" s="7"/>
      <c r="M62" s="8"/>
      <c r="N62" s="7"/>
      <c r="O62" s="7"/>
      <c r="P62" s="8"/>
      <c r="Q62" s="7"/>
      <c r="R62" s="7"/>
      <c r="S62" s="8"/>
      <c r="T62" s="7"/>
      <c r="U62" s="7"/>
      <c r="V62" s="8"/>
      <c r="W62" s="7"/>
      <c r="X62" s="11">
        <f t="shared" si="1"/>
        <v>53</v>
      </c>
      <c r="Y62" s="12">
        <f t="shared" si="2"/>
        <v>43</v>
      </c>
      <c r="Z62" s="12">
        <f t="shared" si="3"/>
        <v>10</v>
      </c>
    </row>
    <row r="63" spans="1:26" x14ac:dyDescent="0.25">
      <c r="A63" s="17">
        <v>57</v>
      </c>
      <c r="B63" s="4" t="s">
        <v>85</v>
      </c>
      <c r="C63" s="5">
        <f>VLOOKUP(D63,'[1]Tabelen masters'!I$6:J276,2,FALSE)</f>
        <v>0.27500000000000002</v>
      </c>
      <c r="D63" s="6">
        <v>8</v>
      </c>
      <c r="E63" s="5">
        <f t="shared" si="0"/>
        <v>0.26666666666666666</v>
      </c>
      <c r="F63" s="7">
        <v>5</v>
      </c>
      <c r="G63" s="8">
        <f t="shared" si="4"/>
        <v>10</v>
      </c>
      <c r="H63" s="9"/>
      <c r="I63" s="7"/>
      <c r="J63" s="10"/>
      <c r="K63" s="7"/>
      <c r="L63" s="7"/>
      <c r="M63" s="8"/>
      <c r="N63" s="7"/>
      <c r="O63" s="7"/>
      <c r="P63" s="8"/>
      <c r="Q63" s="7"/>
      <c r="R63" s="7"/>
      <c r="S63" s="8"/>
      <c r="T63" s="7"/>
      <c r="U63" s="7"/>
      <c r="V63" s="8"/>
      <c r="W63" s="7"/>
      <c r="X63" s="11">
        <f t="shared" si="1"/>
        <v>15</v>
      </c>
      <c r="Y63" s="12">
        <f t="shared" si="2"/>
        <v>5</v>
      </c>
      <c r="Z63" s="12">
        <f t="shared" si="3"/>
        <v>10</v>
      </c>
    </row>
  </sheetData>
  <mergeCells count="29">
    <mergeCell ref="G2:G6"/>
    <mergeCell ref="H2:H6"/>
    <mergeCell ref="I2:I6"/>
    <mergeCell ref="A2:B2"/>
    <mergeCell ref="C2:C6"/>
    <mergeCell ref="D2:D6"/>
    <mergeCell ref="E2:E6"/>
    <mergeCell ref="F2:F6"/>
    <mergeCell ref="M2:M6"/>
    <mergeCell ref="N2:N6"/>
    <mergeCell ref="O2:O6"/>
    <mergeCell ref="Y1:Y6"/>
    <mergeCell ref="Z1:Z6"/>
    <mergeCell ref="V2:V6"/>
    <mergeCell ref="W2:W6"/>
    <mergeCell ref="X2:X6"/>
    <mergeCell ref="A3:B3"/>
    <mergeCell ref="A4:B4"/>
    <mergeCell ref="A5:B5"/>
    <mergeCell ref="A6:B6"/>
    <mergeCell ref="P2:P6"/>
    <mergeCell ref="Q2:Q6"/>
    <mergeCell ref="R2:R6"/>
    <mergeCell ref="S2:S6"/>
    <mergeCell ref="T2:T6"/>
    <mergeCell ref="U2:U6"/>
    <mergeCell ref="J2:J6"/>
    <mergeCell ref="K2:K6"/>
    <mergeCell ref="L2:L6"/>
  </mergeCells>
  <conditionalFormatting sqref="B7:B63">
    <cfRule type="duplicateValues" dxfId="3" priority="1"/>
    <cfRule type="duplicateValues" dxfId="2" priority="2"/>
  </conditionalFormatting>
  <conditionalFormatting sqref="F7:F63 I7:I63 L7:L63 O7:O63 R7:R63 U7:U63">
    <cfRule type="cellIs" dxfId="1" priority="3" operator="greaterThan">
      <formula>119</formula>
    </cfRule>
    <cfRule type="cellIs" dxfId="0" priority="4" operator="between">
      <formula>1</formula>
      <formula>79</formula>
    </cfRule>
  </conditionalFormatting>
  <pageMargins left="0.7" right="0.7" top="0.75" bottom="0.75" header="0.3" footer="0.3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2024-04-10T07:49:52Z</dcterms:created>
  <dcterms:modified xsi:type="dcterms:W3CDTF">2024-04-10T07:54:22Z</dcterms:modified>
</cp:coreProperties>
</file>