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Libre Oost Groningen/Masters 2024/"/>
    </mc:Choice>
  </mc:AlternateContent>
  <xr:revisionPtr revIDLastSave="0" documentId="14_{1D436A56-AC37-41BA-ADA6-CA0C8CFB76CF}" xr6:coauthVersionLast="47" xr6:coauthVersionMax="47" xr10:uidLastSave="{00000000-0000-0000-0000-000000000000}"/>
  <bookViews>
    <workbookView xWindow="-120" yWindow="-120" windowWidth="25440" windowHeight="15390" xr2:uid="{B1FD1D67-D75F-4C96-BB3E-19085D714E88}"/>
  </bookViews>
  <sheets>
    <sheet name="Blad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56" i="1" l="1"/>
  <c r="S56" i="1"/>
  <c r="N56" i="1"/>
  <c r="O56" i="1" s="1"/>
  <c r="K56" i="1"/>
  <c r="G56" i="1"/>
  <c r="Z56" i="1" s="1"/>
  <c r="E56" i="1"/>
  <c r="C56" i="1"/>
  <c r="W55" i="1"/>
  <c r="S55" i="1"/>
  <c r="N55" i="1"/>
  <c r="O55" i="1" s="1"/>
  <c r="Z55" i="1" s="1"/>
  <c r="K55" i="1"/>
  <c r="G55" i="1"/>
  <c r="E55" i="1"/>
  <c r="C55" i="1"/>
  <c r="W54" i="1"/>
  <c r="S54" i="1"/>
  <c r="N54" i="1"/>
  <c r="O54" i="1" s="1"/>
  <c r="K54" i="1"/>
  <c r="G54" i="1"/>
  <c r="E54" i="1"/>
  <c r="C54" i="1"/>
  <c r="W53" i="1"/>
  <c r="S53" i="1"/>
  <c r="R53" i="1"/>
  <c r="O53" i="1"/>
  <c r="K53" i="1"/>
  <c r="G53" i="1"/>
  <c r="Z53" i="1" s="1"/>
  <c r="E53" i="1"/>
  <c r="C53" i="1"/>
  <c r="W52" i="1"/>
  <c r="S52" i="1"/>
  <c r="N52" i="1"/>
  <c r="O52" i="1" s="1"/>
  <c r="K52" i="1"/>
  <c r="G52" i="1"/>
  <c r="E52" i="1"/>
  <c r="C52" i="1"/>
  <c r="W51" i="1"/>
  <c r="S51" i="1"/>
  <c r="O51" i="1"/>
  <c r="K51" i="1"/>
  <c r="F51" i="1"/>
  <c r="G51" i="1" s="1"/>
  <c r="Z51" i="1" s="1"/>
  <c r="E51" i="1"/>
  <c r="C51" i="1"/>
  <c r="W50" i="1"/>
  <c r="S50" i="1"/>
  <c r="O50" i="1"/>
  <c r="K50" i="1"/>
  <c r="F50" i="1"/>
  <c r="G50" i="1" s="1"/>
  <c r="Z50" i="1" s="1"/>
  <c r="E50" i="1"/>
  <c r="C50" i="1"/>
  <c r="W49" i="1"/>
  <c r="S49" i="1"/>
  <c r="O49" i="1"/>
  <c r="K49" i="1"/>
  <c r="F49" i="1"/>
  <c r="G49" i="1" s="1"/>
  <c r="E49" i="1"/>
  <c r="C49" i="1"/>
  <c r="W48" i="1"/>
  <c r="S48" i="1"/>
  <c r="O48" i="1"/>
  <c r="J48" i="1"/>
  <c r="G48" i="1"/>
  <c r="E48" i="1"/>
  <c r="C48" i="1"/>
  <c r="Z47" i="1"/>
  <c r="W47" i="1"/>
  <c r="S47" i="1"/>
  <c r="O47" i="1"/>
  <c r="K47" i="1"/>
  <c r="G47" i="1"/>
  <c r="E47" i="1"/>
  <c r="C47" i="1"/>
  <c r="W46" i="1"/>
  <c r="S46" i="1"/>
  <c r="N46" i="1"/>
  <c r="O46" i="1" s="1"/>
  <c r="K46" i="1"/>
  <c r="G46" i="1"/>
  <c r="Z46" i="1" s="1"/>
  <c r="E46" i="1"/>
  <c r="C46" i="1"/>
  <c r="W45" i="1"/>
  <c r="S45" i="1"/>
  <c r="N45" i="1"/>
  <c r="O45" i="1" s="1"/>
  <c r="K45" i="1"/>
  <c r="G45" i="1"/>
  <c r="Z45" i="1" s="1"/>
  <c r="E45" i="1"/>
  <c r="C45" i="1"/>
  <c r="W44" i="1"/>
  <c r="S44" i="1"/>
  <c r="O44" i="1"/>
  <c r="K44" i="1"/>
  <c r="G44" i="1"/>
  <c r="Z44" i="1" s="1"/>
  <c r="E44" i="1"/>
  <c r="C44" i="1"/>
  <c r="W43" i="1"/>
  <c r="S43" i="1"/>
  <c r="O43" i="1"/>
  <c r="K43" i="1"/>
  <c r="F43" i="1"/>
  <c r="E43" i="1"/>
  <c r="C43" i="1"/>
  <c r="W42" i="1"/>
  <c r="S42" i="1"/>
  <c r="O42" i="1"/>
  <c r="K42" i="1"/>
  <c r="F42" i="1"/>
  <c r="G42" i="1" s="1"/>
  <c r="Z42" i="1" s="1"/>
  <c r="E42" i="1"/>
  <c r="C42" i="1"/>
  <c r="W41" i="1"/>
  <c r="R41" i="1"/>
  <c r="S41" i="1" s="1"/>
  <c r="O41" i="1"/>
  <c r="K41" i="1"/>
  <c r="G41" i="1"/>
  <c r="E41" i="1"/>
  <c r="C41" i="1"/>
  <c r="W40" i="1"/>
  <c r="S40" i="1"/>
  <c r="O40" i="1"/>
  <c r="N40" i="1"/>
  <c r="K40" i="1"/>
  <c r="F40" i="1"/>
  <c r="G40" i="1" s="1"/>
  <c r="Z40" i="1" s="1"/>
  <c r="E40" i="1"/>
  <c r="C40" i="1"/>
  <c r="W39" i="1"/>
  <c r="S39" i="1"/>
  <c r="N39" i="1"/>
  <c r="O39" i="1" s="1"/>
  <c r="K39" i="1"/>
  <c r="F39" i="1"/>
  <c r="G39" i="1" s="1"/>
  <c r="E39" i="1"/>
  <c r="C39" i="1"/>
  <c r="V38" i="1"/>
  <c r="W38" i="1" s="1"/>
  <c r="S38" i="1"/>
  <c r="O38" i="1"/>
  <c r="J38" i="1"/>
  <c r="K38" i="1" s="1"/>
  <c r="G38" i="1"/>
  <c r="Z38" i="1" s="1"/>
  <c r="E38" i="1"/>
  <c r="C38" i="1"/>
  <c r="V37" i="1"/>
  <c r="W37" i="1" s="1"/>
  <c r="S37" i="1"/>
  <c r="O37" i="1"/>
  <c r="K37" i="1"/>
  <c r="F37" i="1"/>
  <c r="G37" i="1" s="1"/>
  <c r="E37" i="1"/>
  <c r="C37" i="1"/>
  <c r="W36" i="1"/>
  <c r="S36" i="1"/>
  <c r="R36" i="1"/>
  <c r="O36" i="1"/>
  <c r="K36" i="1"/>
  <c r="F36" i="1"/>
  <c r="E36" i="1"/>
  <c r="C36" i="1"/>
  <c r="W35" i="1"/>
  <c r="R35" i="1"/>
  <c r="S35" i="1" s="1"/>
  <c r="O35" i="1"/>
  <c r="K35" i="1"/>
  <c r="G35" i="1"/>
  <c r="Z35" i="1" s="1"/>
  <c r="E35" i="1"/>
  <c r="C35" i="1"/>
  <c r="W34" i="1"/>
  <c r="V34" i="1"/>
  <c r="S34" i="1"/>
  <c r="O34" i="1"/>
  <c r="J34" i="1"/>
  <c r="K34" i="1" s="1"/>
  <c r="F34" i="1"/>
  <c r="G34" i="1" s="1"/>
  <c r="E34" i="1"/>
  <c r="C34" i="1"/>
  <c r="V33" i="1"/>
  <c r="W33" i="1" s="1"/>
  <c r="S33" i="1"/>
  <c r="O33" i="1"/>
  <c r="K33" i="1"/>
  <c r="J33" i="1"/>
  <c r="F33" i="1"/>
  <c r="G33" i="1" s="1"/>
  <c r="E33" i="1"/>
  <c r="C33" i="1"/>
  <c r="W32" i="1"/>
  <c r="R32" i="1"/>
  <c r="S32" i="1" s="1"/>
  <c r="O32" i="1"/>
  <c r="J32" i="1"/>
  <c r="K32" i="1" s="1"/>
  <c r="F32" i="1"/>
  <c r="G32" i="1" s="1"/>
  <c r="E32" i="1"/>
  <c r="C32" i="1"/>
  <c r="V31" i="1"/>
  <c r="W31" i="1" s="1"/>
  <c r="R31" i="1"/>
  <c r="S31" i="1" s="1"/>
  <c r="N31" i="1"/>
  <c r="O31" i="1" s="1"/>
  <c r="K31" i="1"/>
  <c r="Z31" i="1" s="1"/>
  <c r="G31" i="1"/>
  <c r="E31" i="1"/>
  <c r="C31" i="1"/>
  <c r="W30" i="1"/>
  <c r="R30" i="1"/>
  <c r="S30" i="1" s="1"/>
  <c r="N30" i="1"/>
  <c r="O30" i="1" s="1"/>
  <c r="J30" i="1"/>
  <c r="K30" i="1" s="1"/>
  <c r="G30" i="1"/>
  <c r="Z30" i="1" s="1"/>
  <c r="F30" i="1"/>
  <c r="E30" i="1"/>
  <c r="C30" i="1"/>
  <c r="W29" i="1"/>
  <c r="V29" i="1"/>
  <c r="R29" i="1"/>
  <c r="S29" i="1" s="1"/>
  <c r="O29" i="1"/>
  <c r="N29" i="1"/>
  <c r="J29" i="1"/>
  <c r="K29" i="1" s="1"/>
  <c r="F29" i="1"/>
  <c r="G29" i="1" s="1"/>
  <c r="E29" i="1"/>
  <c r="C29" i="1"/>
  <c r="V28" i="1"/>
  <c r="W28" i="1" s="1"/>
  <c r="R28" i="1"/>
  <c r="S28" i="1" s="1"/>
  <c r="N28" i="1"/>
  <c r="O28" i="1" s="1"/>
  <c r="K28" i="1"/>
  <c r="J28" i="1"/>
  <c r="F28" i="1"/>
  <c r="G28" i="1" s="1"/>
  <c r="E28" i="1"/>
  <c r="C28" i="1"/>
  <c r="V27" i="1"/>
  <c r="W27" i="1" s="1"/>
  <c r="S27" i="1"/>
  <c r="R27" i="1"/>
  <c r="N27" i="1"/>
  <c r="O27" i="1" s="1"/>
  <c r="J27" i="1"/>
  <c r="K27" i="1" s="1"/>
  <c r="F27" i="1"/>
  <c r="G27" i="1" s="1"/>
  <c r="E27" i="1"/>
  <c r="C27" i="1"/>
  <c r="V26" i="1"/>
  <c r="W26" i="1" s="1"/>
  <c r="R26" i="1"/>
  <c r="S26" i="1" s="1"/>
  <c r="O26" i="1"/>
  <c r="N26" i="1"/>
  <c r="J26" i="1"/>
  <c r="K26" i="1" s="1"/>
  <c r="F26" i="1"/>
  <c r="G26" i="1" s="1"/>
  <c r="E26" i="1"/>
  <c r="C26" i="1"/>
  <c r="W25" i="1"/>
  <c r="V25" i="1"/>
  <c r="R25" i="1"/>
  <c r="S25" i="1" s="1"/>
  <c r="N25" i="1"/>
  <c r="O25" i="1" s="1"/>
  <c r="J25" i="1"/>
  <c r="K25" i="1" s="1"/>
  <c r="G25" i="1"/>
  <c r="F25" i="1"/>
  <c r="E25" i="1"/>
  <c r="C25" i="1"/>
  <c r="V24" i="1"/>
  <c r="W24" i="1" s="1"/>
  <c r="S24" i="1"/>
  <c r="R24" i="1"/>
  <c r="N24" i="1"/>
  <c r="O24" i="1" s="1"/>
  <c r="J24" i="1"/>
  <c r="K24" i="1" s="1"/>
  <c r="F24" i="1"/>
  <c r="G24" i="1" s="1"/>
  <c r="E24" i="1"/>
  <c r="C24" i="1"/>
  <c r="V23" i="1"/>
  <c r="W23" i="1" s="1"/>
  <c r="R23" i="1"/>
  <c r="S23" i="1" s="1"/>
  <c r="O23" i="1"/>
  <c r="N23" i="1"/>
  <c r="K23" i="1"/>
  <c r="J23" i="1"/>
  <c r="F23" i="1"/>
  <c r="G23" i="1" s="1"/>
  <c r="E23" i="1"/>
  <c r="C23" i="1"/>
  <c r="W22" i="1"/>
  <c r="V22" i="1"/>
  <c r="R22" i="1"/>
  <c r="S22" i="1" s="1"/>
  <c r="N22" i="1"/>
  <c r="O22" i="1" s="1"/>
  <c r="J22" i="1"/>
  <c r="K22" i="1" s="1"/>
  <c r="F22" i="1"/>
  <c r="G22" i="1" s="1"/>
  <c r="E22" i="1"/>
  <c r="C22" i="1"/>
  <c r="V21" i="1"/>
  <c r="W21" i="1" s="1"/>
  <c r="S21" i="1"/>
  <c r="R21" i="1"/>
  <c r="O21" i="1"/>
  <c r="N21" i="1"/>
  <c r="J21" i="1"/>
  <c r="K21" i="1" s="1"/>
  <c r="F21" i="1"/>
  <c r="G21" i="1" s="1"/>
  <c r="E21" i="1"/>
  <c r="C21" i="1"/>
  <c r="V20" i="1"/>
  <c r="W20" i="1" s="1"/>
  <c r="R20" i="1"/>
  <c r="S20" i="1" s="1"/>
  <c r="N20" i="1"/>
  <c r="O20" i="1" s="1"/>
  <c r="J20" i="1"/>
  <c r="K20" i="1" s="1"/>
  <c r="F20" i="1"/>
  <c r="E20" i="1"/>
  <c r="C20" i="1"/>
  <c r="W19" i="1"/>
  <c r="R19" i="1"/>
  <c r="S19" i="1" s="1"/>
  <c r="N19" i="1"/>
  <c r="O19" i="1" s="1"/>
  <c r="J19" i="1"/>
  <c r="K19" i="1" s="1"/>
  <c r="F19" i="1"/>
  <c r="G19" i="1" s="1"/>
  <c r="E19" i="1"/>
  <c r="C19" i="1"/>
  <c r="W18" i="1"/>
  <c r="V18" i="1"/>
  <c r="S18" i="1"/>
  <c r="R18" i="1"/>
  <c r="N18" i="1"/>
  <c r="O18" i="1" s="1"/>
  <c r="J18" i="1"/>
  <c r="K18" i="1" s="1"/>
  <c r="F18" i="1"/>
  <c r="G18" i="1" s="1"/>
  <c r="E18" i="1"/>
  <c r="C18" i="1"/>
  <c r="V17" i="1"/>
  <c r="W17" i="1" s="1"/>
  <c r="R17" i="1"/>
  <c r="S17" i="1" s="1"/>
  <c r="N17" i="1"/>
  <c r="O17" i="1" s="1"/>
  <c r="J17" i="1"/>
  <c r="K17" i="1" s="1"/>
  <c r="F17" i="1"/>
  <c r="G17" i="1" s="1"/>
  <c r="E17" i="1"/>
  <c r="C17" i="1"/>
  <c r="W16" i="1"/>
  <c r="V16" i="1"/>
  <c r="R16" i="1"/>
  <c r="S16" i="1" s="1"/>
  <c r="O16" i="1"/>
  <c r="N16" i="1"/>
  <c r="J16" i="1"/>
  <c r="K16" i="1" s="1"/>
  <c r="F16" i="1"/>
  <c r="G16" i="1" s="1"/>
  <c r="E16" i="1"/>
  <c r="C16" i="1"/>
  <c r="V15" i="1"/>
  <c r="W15" i="1" s="1"/>
  <c r="R15" i="1"/>
  <c r="S15" i="1" s="1"/>
  <c r="N15" i="1"/>
  <c r="O15" i="1" s="1"/>
  <c r="J15" i="1"/>
  <c r="K15" i="1" s="1"/>
  <c r="F15" i="1"/>
  <c r="E15" i="1"/>
  <c r="C15" i="1"/>
  <c r="V14" i="1"/>
  <c r="W14" i="1" s="1"/>
  <c r="S14" i="1"/>
  <c r="R14" i="1"/>
  <c r="N14" i="1"/>
  <c r="O14" i="1" s="1"/>
  <c r="J14" i="1"/>
  <c r="K14" i="1" s="1"/>
  <c r="G14" i="1"/>
  <c r="F14" i="1"/>
  <c r="E14" i="1"/>
  <c r="C14" i="1"/>
  <c r="V13" i="1"/>
  <c r="W13" i="1" s="1"/>
  <c r="R13" i="1"/>
  <c r="S13" i="1" s="1"/>
  <c r="O13" i="1"/>
  <c r="N13" i="1"/>
  <c r="J13" i="1"/>
  <c r="K13" i="1" s="1"/>
  <c r="G13" i="1"/>
  <c r="E13" i="1"/>
  <c r="C13" i="1"/>
  <c r="V12" i="1"/>
  <c r="W12" i="1" s="1"/>
  <c r="R12" i="1"/>
  <c r="S12" i="1" s="1"/>
  <c r="O12" i="1"/>
  <c r="N12" i="1"/>
  <c r="J12" i="1"/>
  <c r="K12" i="1" s="1"/>
  <c r="F12" i="1"/>
  <c r="G12" i="1" s="1"/>
  <c r="E12" i="1"/>
  <c r="C12" i="1"/>
  <c r="W11" i="1"/>
  <c r="V11" i="1"/>
  <c r="R11" i="1"/>
  <c r="S11" i="1" s="1"/>
  <c r="N11" i="1"/>
  <c r="O11" i="1" s="1"/>
  <c r="K11" i="1"/>
  <c r="J11" i="1"/>
  <c r="F11" i="1"/>
  <c r="G11" i="1" s="1"/>
  <c r="E11" i="1"/>
  <c r="C11" i="1"/>
  <c r="V10" i="1"/>
  <c r="W10" i="1" s="1"/>
  <c r="S10" i="1"/>
  <c r="R10" i="1"/>
  <c r="N10" i="1"/>
  <c r="O10" i="1" s="1"/>
  <c r="J10" i="1"/>
  <c r="K10" i="1" s="1"/>
  <c r="F10" i="1"/>
  <c r="G10" i="1" s="1"/>
  <c r="Z10" i="1" s="1"/>
  <c r="E10" i="1"/>
  <c r="C10" i="1"/>
  <c r="V9" i="1"/>
  <c r="W9" i="1" s="1"/>
  <c r="R9" i="1"/>
  <c r="S9" i="1" s="1"/>
  <c r="O9" i="1"/>
  <c r="N9" i="1"/>
  <c r="J9" i="1"/>
  <c r="K9" i="1" s="1"/>
  <c r="F9" i="1"/>
  <c r="G9" i="1" s="1"/>
  <c r="E9" i="1"/>
  <c r="C9" i="1"/>
  <c r="W8" i="1"/>
  <c r="V8" i="1"/>
  <c r="R8" i="1"/>
  <c r="S8" i="1" s="1"/>
  <c r="N8" i="1"/>
  <c r="O8" i="1" s="1"/>
  <c r="J8" i="1"/>
  <c r="K8" i="1" s="1"/>
  <c r="F8" i="1"/>
  <c r="G8" i="1" s="1"/>
  <c r="E8" i="1"/>
  <c r="C8" i="1"/>
  <c r="V7" i="1"/>
  <c r="W7" i="1" s="1"/>
  <c r="S7" i="1"/>
  <c r="R7" i="1"/>
  <c r="O7" i="1"/>
  <c r="N7" i="1"/>
  <c r="J7" i="1"/>
  <c r="K7" i="1" s="1"/>
  <c r="F7" i="1"/>
  <c r="G7" i="1" s="1"/>
  <c r="E7" i="1"/>
  <c r="C7" i="1"/>
  <c r="Z24" i="1" l="1"/>
  <c r="Z19" i="1"/>
  <c r="Z48" i="1"/>
  <c r="Z49" i="1"/>
  <c r="Z37" i="1"/>
  <c r="Z27" i="1"/>
  <c r="Z52" i="1"/>
  <c r="Z17" i="1"/>
  <c r="Z54" i="1"/>
  <c r="Z18" i="1"/>
  <c r="Z11" i="1"/>
  <c r="Z21" i="1"/>
  <c r="Z7" i="1"/>
  <c r="Z14" i="1"/>
  <c r="Z25" i="1"/>
  <c r="Z34" i="1"/>
  <c r="G43" i="1"/>
  <c r="Z43" i="1" s="1"/>
  <c r="G15" i="1"/>
  <c r="Z15" i="1" s="1"/>
  <c r="Z41" i="1"/>
  <c r="Z8" i="1"/>
  <c r="Z22" i="1"/>
  <c r="Z9" i="1"/>
  <c r="G20" i="1"/>
  <c r="Z20" i="1" s="1"/>
  <c r="Z23" i="1"/>
  <c r="Z26" i="1"/>
  <c r="Z33" i="1"/>
  <c r="G36" i="1"/>
  <c r="Z36" i="1" s="1"/>
  <c r="Z39" i="1"/>
  <c r="Z12" i="1"/>
  <c r="Z13" i="1"/>
  <c r="Z32" i="1"/>
  <c r="Z28" i="1"/>
  <c r="Z16" i="1"/>
  <c r="Z29" i="1"/>
</calcChain>
</file>

<file path=xl/sharedStrings.xml><?xml version="1.0" encoding="utf-8"?>
<sst xmlns="http://schemas.openxmlformats.org/spreadsheetml/2006/main" count="82" uniqueCount="78">
  <si>
    <t>GEEL = PROMOTIE</t>
  </si>
  <si>
    <t>Moyenne</t>
  </si>
  <si>
    <t>Caramboles</t>
  </si>
  <si>
    <t>Rating getal</t>
  </si>
  <si>
    <t>Havenstad</t>
  </si>
  <si>
    <t>Bonus deelnameHavenstad</t>
  </si>
  <si>
    <t>Bonus Finale Havenstad</t>
  </si>
  <si>
    <t xml:space="preserve">Nieuw te maken </t>
  </si>
  <si>
    <t>Woldendorp</t>
  </si>
  <si>
    <t>Bonus deelname Woldenndorp</t>
  </si>
  <si>
    <t>Bonus Finale Woldendorp</t>
  </si>
  <si>
    <t>Wildervank</t>
  </si>
  <si>
    <t>Bonus deelname Wildervank</t>
  </si>
  <si>
    <t>Bonus Finale Wildervank</t>
  </si>
  <si>
    <t>Nieuw te maken</t>
  </si>
  <si>
    <t>Winschoten</t>
  </si>
  <si>
    <t>Bonus deelname Winschoten</t>
  </si>
  <si>
    <t>Bonus Finale Winschoten</t>
  </si>
  <si>
    <t>stadskanaal</t>
  </si>
  <si>
    <t>Bonus deelname Stadskanaal</t>
  </si>
  <si>
    <t>Bonus Finale Stadskanaal</t>
  </si>
  <si>
    <t>Totaal</t>
  </si>
  <si>
    <t>ROOD = DEGRADATIE</t>
  </si>
  <si>
    <t>BLAAUW = PROMOTIE IN FINALE</t>
  </si>
  <si>
    <t>GROEP A</t>
  </si>
  <si>
    <t>Tjaart Schaub</t>
  </si>
  <si>
    <t>Johnny Geertsma</t>
  </si>
  <si>
    <t>Ron Pijper</t>
  </si>
  <si>
    <t>Hans van Engelen</t>
  </si>
  <si>
    <t>Willie Siemens</t>
  </si>
  <si>
    <t>Wolter Eling</t>
  </si>
  <si>
    <t>Koos Blaauw (neef)</t>
  </si>
  <si>
    <t>Johan Edens</t>
  </si>
  <si>
    <t>Lucas Bronsema</t>
  </si>
  <si>
    <t>Mehmet Apaydin</t>
  </si>
  <si>
    <t xml:space="preserve">Hilko Blaauw   </t>
  </si>
  <si>
    <t>Jan Knol</t>
  </si>
  <si>
    <t>Kasper Sturre</t>
  </si>
  <si>
    <t>Peter Lambeck</t>
  </si>
  <si>
    <t xml:space="preserve">Henk Bos   </t>
  </si>
  <si>
    <t>René Martena</t>
  </si>
  <si>
    <t>Jacob Bosma</t>
  </si>
  <si>
    <t>Mark Meijer</t>
  </si>
  <si>
    <t>Tom Been</t>
  </si>
  <si>
    <t>Fokko van Biessum</t>
  </si>
  <si>
    <t>Henk Matthijssen</t>
  </si>
  <si>
    <t>Geert Grevink</t>
  </si>
  <si>
    <t>Peter Keizer</t>
  </si>
  <si>
    <t>12 min</t>
  </si>
  <si>
    <t xml:space="preserve">Hendrik Sloot   </t>
  </si>
  <si>
    <t>Harrie Viswat</t>
  </si>
  <si>
    <t>Richard Kant</t>
  </si>
  <si>
    <t>Harrie Lulofs</t>
  </si>
  <si>
    <t xml:space="preserve">Harm Wending   </t>
  </si>
  <si>
    <t>Michiel Weisbeek</t>
  </si>
  <si>
    <t>Eddie Siemens</t>
  </si>
  <si>
    <t>35 max</t>
  </si>
  <si>
    <t>Harry Dorgelo</t>
  </si>
  <si>
    <t>Hendrik Freije</t>
  </si>
  <si>
    <t>Henk Mast</t>
  </si>
  <si>
    <t>Dirk Brakenhoff</t>
  </si>
  <si>
    <t>Geiko Reder</t>
  </si>
  <si>
    <t>Jack van de Rijst</t>
  </si>
  <si>
    <t>Cris Mulder</t>
  </si>
  <si>
    <t>Piet Thoma</t>
  </si>
  <si>
    <t>Boele Boelens</t>
  </si>
  <si>
    <t>Hans Mulder</t>
  </si>
  <si>
    <t>Bas Mulder</t>
  </si>
  <si>
    <t>Pierre Nuninga</t>
  </si>
  <si>
    <t>Jos Bouwmeester</t>
  </si>
  <si>
    <t>Jarno Beerlings</t>
  </si>
  <si>
    <t>Arli Sanwikrama</t>
  </si>
  <si>
    <t xml:space="preserve">Klaas Siepel   </t>
  </si>
  <si>
    <t xml:space="preserve">Alex Watermulder   </t>
  </si>
  <si>
    <t>Piet Wüst</t>
  </si>
  <si>
    <t>Tjerk Hofman</t>
  </si>
  <si>
    <t>Henk Tammes</t>
  </si>
  <si>
    <t>Eindstand Masters Drieband Toernooien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</si>
</sst>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3"/>
      <color rgb="FF000000"/>
      <name val="Arial"/>
      <family val="2"/>
    </font>
    <font>
      <b/>
      <sz val="6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14"/>
      <color theme="1"/>
      <name val="Aptos Narrow"/>
      <family val="2"/>
      <scheme val="minor"/>
    </font>
    <font>
      <b/>
      <sz val="36"/>
      <color rgb="FF000000"/>
      <name val="Arial"/>
      <family val="2"/>
    </font>
    <font>
      <b/>
      <sz val="20"/>
      <color rgb="FF00000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name val="Aptos Narrow"/>
      <family val="2"/>
      <scheme val="minor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C1C04"/>
        <bgColor rgb="FFFC1C04"/>
      </patternFill>
    </fill>
    <fill>
      <patternFill patternType="solid">
        <fgColor rgb="FF00B0F0"/>
        <bgColor rgb="FF00B0F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9" fillId="0" borderId="0"/>
  </cellStyleXfs>
  <cellXfs count="55">
    <xf numFmtId="0" fontId="0" fillId="0" borderId="0" xfId="0"/>
    <xf numFmtId="0" fontId="0" fillId="0" borderId="10" xfId="0" applyBorder="1"/>
    <xf numFmtId="0" fontId="10" fillId="3" borderId="2" xfId="1" applyFont="1" applyFill="1" applyBorder="1" applyProtection="1">
      <protection locked="0"/>
    </xf>
    <xf numFmtId="164" fontId="10" fillId="0" borderId="10" xfId="1" applyNumberFormat="1" applyFont="1" applyBorder="1" applyAlignment="1">
      <alignment horizontal="center"/>
    </xf>
    <xf numFmtId="0" fontId="10" fillId="3" borderId="10" xfId="1" applyFont="1" applyFill="1" applyBorder="1" applyAlignment="1" applyProtection="1">
      <alignment horizontal="center"/>
      <protection locked="0"/>
    </xf>
    <xf numFmtId="0" fontId="10" fillId="0" borderId="10" xfId="0" applyFont="1" applyBorder="1" applyAlignment="1" applyProtection="1">
      <alignment horizontal="center"/>
      <protection locked="0"/>
    </xf>
    <xf numFmtId="0" fontId="5" fillId="0" borderId="10" xfId="0" applyFont="1" applyBorder="1"/>
    <xf numFmtId="0" fontId="0" fillId="3" borderId="10" xfId="0" applyFill="1" applyBorder="1" applyAlignment="1">
      <alignment horizontal="center"/>
    </xf>
    <xf numFmtId="0" fontId="0" fillId="0" borderId="10" xfId="0" applyBorder="1" applyAlignment="1">
      <alignment horizontal="center"/>
    </xf>
    <xf numFmtId="1" fontId="0" fillId="0" borderId="10" xfId="0" applyNumberFormat="1" applyBorder="1" applyAlignment="1">
      <alignment horizontal="center"/>
    </xf>
    <xf numFmtId="1" fontId="10" fillId="3" borderId="10" xfId="0" applyNumberFormat="1" applyFont="1" applyFill="1" applyBorder="1" applyAlignment="1" applyProtection="1">
      <alignment horizontal="center"/>
      <protection locked="0"/>
    </xf>
    <xf numFmtId="0" fontId="10" fillId="3" borderId="2" xfId="0" applyFont="1" applyFill="1" applyBorder="1" applyProtection="1">
      <protection locked="0"/>
    </xf>
    <xf numFmtId="0" fontId="1" fillId="0" borderId="10" xfId="0" applyFont="1" applyBorder="1"/>
    <xf numFmtId="0" fontId="10" fillId="3" borderId="10" xfId="0" applyFont="1" applyFill="1" applyBorder="1" applyAlignment="1" applyProtection="1">
      <alignment horizontal="center"/>
      <protection locked="0"/>
    </xf>
    <xf numFmtId="0" fontId="0" fillId="7" borderId="10" xfId="0" applyFill="1" applyBorder="1"/>
    <xf numFmtId="0" fontId="11" fillId="3" borderId="10" xfId="0" applyFont="1" applyFill="1" applyBorder="1" applyAlignment="1">
      <alignment horizontal="center"/>
    </xf>
    <xf numFmtId="0" fontId="10" fillId="3" borderId="2" xfId="1" applyFont="1" applyFill="1" applyBorder="1" applyAlignment="1" applyProtection="1">
      <alignment horizontal="left"/>
      <protection locked="0"/>
    </xf>
    <xf numFmtId="0" fontId="0" fillId="8" borderId="10" xfId="0" applyFill="1" applyBorder="1"/>
    <xf numFmtId="0" fontId="1" fillId="3" borderId="10" xfId="0" applyFont="1" applyFill="1" applyBorder="1"/>
    <xf numFmtId="0" fontId="0" fillId="9" borderId="10" xfId="0" applyFill="1" applyBorder="1" applyAlignment="1">
      <alignment horizontal="center"/>
    </xf>
    <xf numFmtId="0" fontId="0" fillId="10" borderId="10" xfId="0" applyFill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10" fillId="3" borderId="2" xfId="0" applyFont="1" applyFill="1" applyBorder="1" applyAlignment="1" applyProtection="1">
      <alignment horizontal="left"/>
      <protection locked="0"/>
    </xf>
    <xf numFmtId="0" fontId="12" fillId="3" borderId="2" xfId="1" applyFont="1" applyFill="1" applyBorder="1" applyProtection="1">
      <protection locked="0"/>
    </xf>
    <xf numFmtId="0" fontId="0" fillId="11" borderId="10" xfId="0" applyFill="1" applyBorder="1" applyAlignment="1">
      <alignment horizontal="center"/>
    </xf>
    <xf numFmtId="0" fontId="5" fillId="4" borderId="7" xfId="0" applyFont="1" applyFill="1" applyBorder="1" applyAlignment="1" applyProtection="1">
      <alignment horizontal="center" textRotation="90"/>
      <protection locked="0"/>
    </xf>
    <xf numFmtId="0" fontId="5" fillId="4" borderId="6" xfId="0" applyFont="1" applyFill="1" applyBorder="1" applyAlignment="1" applyProtection="1">
      <alignment horizontal="center" textRotation="90"/>
      <protection locked="0"/>
    </xf>
    <xf numFmtId="1" fontId="4" fillId="0" borderId="7" xfId="0" applyNumberFormat="1" applyFont="1" applyBorder="1" applyAlignment="1" applyProtection="1">
      <alignment horizontal="center" textRotation="90"/>
      <protection locked="0"/>
    </xf>
    <xf numFmtId="1" fontId="4" fillId="0" borderId="6" xfId="0" applyNumberFormat="1" applyFont="1" applyBorder="1" applyAlignment="1" applyProtection="1">
      <alignment horizontal="center" textRotation="90"/>
      <protection locked="0"/>
    </xf>
    <xf numFmtId="0" fontId="5" fillId="0" borderId="6" xfId="0" applyFont="1" applyBorder="1" applyAlignment="1">
      <alignment horizontal="center" textRotation="90"/>
    </xf>
    <xf numFmtId="0" fontId="5" fillId="0" borderId="10" xfId="0" applyFont="1" applyBorder="1" applyAlignment="1">
      <alignment horizontal="center" textRotation="90"/>
    </xf>
    <xf numFmtId="0" fontId="5" fillId="0" borderId="6" xfId="0" applyFont="1" applyBorder="1" applyAlignment="1" applyProtection="1">
      <alignment horizontal="center" textRotation="90"/>
      <protection locked="0"/>
    </xf>
    <xf numFmtId="0" fontId="5" fillId="0" borderId="10" xfId="0" applyFont="1" applyBorder="1" applyAlignment="1" applyProtection="1">
      <alignment horizontal="center" textRotation="90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4" fillId="0" borderId="6" xfId="0" applyFont="1" applyBorder="1" applyAlignment="1">
      <alignment horizontal="center" textRotation="90"/>
    </xf>
    <xf numFmtId="0" fontId="4" fillId="0" borderId="10" xfId="0" applyFont="1" applyBorder="1" applyAlignment="1">
      <alignment horizontal="center" textRotation="90"/>
    </xf>
    <xf numFmtId="0" fontId="4" fillId="3" borderId="6" xfId="0" applyFont="1" applyFill="1" applyBorder="1" applyAlignment="1" applyProtection="1">
      <alignment horizontal="center" textRotation="90"/>
      <protection locked="0"/>
    </xf>
    <xf numFmtId="0" fontId="4" fillId="3" borderId="10" xfId="0" applyFont="1" applyFill="1" applyBorder="1" applyAlignment="1" applyProtection="1">
      <alignment horizontal="center" textRotation="90"/>
      <protection locked="0"/>
    </xf>
    <xf numFmtId="0" fontId="4" fillId="0" borderId="6" xfId="0" applyFont="1" applyBorder="1" applyAlignment="1" applyProtection="1">
      <alignment horizontal="center" textRotation="90"/>
      <protection locked="0"/>
    </xf>
    <xf numFmtId="0" fontId="4" fillId="0" borderId="10" xfId="0" applyFont="1" applyBorder="1" applyAlignment="1" applyProtection="1">
      <alignment horizontal="center" textRotation="90"/>
      <protection locked="0"/>
    </xf>
    <xf numFmtId="0" fontId="6" fillId="0" borderId="6" xfId="0" applyFont="1" applyBorder="1" applyAlignment="1">
      <alignment horizontal="center" textRotation="90"/>
    </xf>
    <xf numFmtId="0" fontId="6" fillId="0" borderId="10" xfId="0" applyFont="1" applyBorder="1" applyAlignment="1">
      <alignment horizontal="center" textRotation="90"/>
    </xf>
    <xf numFmtId="0" fontId="3" fillId="5" borderId="8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6" borderId="8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7" fillId="0" borderId="11" xfId="0" applyFont="1" applyBorder="1" applyAlignment="1" applyProtection="1">
      <alignment horizontal="center"/>
      <protection locked="0"/>
    </xf>
    <xf numFmtId="0" fontId="7" fillId="0" borderId="12" xfId="0" applyFont="1" applyBorder="1" applyAlignment="1" applyProtection="1">
      <alignment horizontal="center"/>
      <protection locked="0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</cellXfs>
  <cellStyles count="2">
    <cellStyle name="Standaard" xfId="0" builtinId="0"/>
    <cellStyle name="Standaard 2" xfId="1" xr:uid="{05A07134-FEA0-4CAE-BDA8-BF5CA41D1A40}"/>
  </cellStyles>
  <dxfs count="10">
    <dxf>
      <font>
        <color auto="1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ac38b57e6c564e81/Bureaublad/Libre%20Oost%20Groningen/Masters%202024/nieuwe%20startlijst%20marsters%202024.xlsm" TargetMode="External"/><Relationship Id="rId1" Type="http://schemas.openxmlformats.org/officeDocument/2006/relationships/externalLinkPath" Target="nieuwe%20startlijst%20marsters%202024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ac38b57e6c564e81/Bureaublad/Libre%20Oost%20Groningen/Masters%202024/Driebanden/Havenstad%20Driebanden/eindstand%20vooronde%20driebanden%20groep%20a%20havenstad.xlsx" TargetMode="External"/><Relationship Id="rId1" Type="http://schemas.openxmlformats.org/officeDocument/2006/relationships/externalLinkPath" Target="Driebanden/Havenstad%20Driebanden/eindstand%20vooronde%20driebanden%20groep%20a%20havenstad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ac38b57e6c564e81/Bureaublad/Libre%20Oost%20Groningen/Masters%202024/Driebanden/driebanden%20Woldendorp/Eindstand%20voorronde%20driebanden%20A%20Woldendorp.xlsx" TargetMode="External"/><Relationship Id="rId1" Type="http://schemas.openxmlformats.org/officeDocument/2006/relationships/externalLinkPath" Target="Driebanden/driebanden%20Woldendorp/Eindstand%20voorronde%20driebanden%20A%20Woldendorp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ac38b57e6c564e81/Bureaublad/Veendam/eindstand%20voorronde%20A%20veendam.xlsx" TargetMode="External"/><Relationship Id="rId1" Type="http://schemas.openxmlformats.org/officeDocument/2006/relationships/externalLinkPath" Target="/ac38b57e6c564e81/Bureaublad/Veendam/eindstand%20voorronde%20A%20veendam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ac38b57e6c564e81/Bureaublad/Harmonie/Eindstand%20driebanden%20groep%20A%20Winschoten.xlsx" TargetMode="External"/><Relationship Id="rId1" Type="http://schemas.openxmlformats.org/officeDocument/2006/relationships/externalLinkPath" Target="/ac38b57e6c564e81/Bureaublad/Harmonie/Eindstand%20driebanden%20groep%20A%20Winschoten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ac38b57e6c564e81/Bureaublad/Carom%20Knoal/Eindstand%20%20A%20groep%20per%2017-11%20en%20nieuw%20te%20maken.xlsx" TargetMode="External"/><Relationship Id="rId1" Type="http://schemas.openxmlformats.org/officeDocument/2006/relationships/externalLinkPath" Target="/ac38b57e6c564e81/Bureaublad/Carom%20Knoal/Eindstand%20%20A%20groep%20per%2017-11%20en%20nieuw%20te%20mak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bre A"/>
      <sheetName val="Libre B"/>
      <sheetName val="Drieband A"/>
      <sheetName val="Drieband B"/>
      <sheetName val="Tabelen Masters"/>
    </sheetNames>
    <sheetDataSet>
      <sheetData sheetId="0"/>
      <sheetData sheetId="1"/>
      <sheetData sheetId="2"/>
      <sheetData sheetId="3"/>
      <sheetData sheetId="4">
        <row r="4">
          <cell r="I4" t="str">
            <v xml:space="preserve">Driebanden </v>
          </cell>
          <cell r="J4"/>
        </row>
        <row r="5">
          <cell r="I5" t="str">
            <v>Caramboles</v>
          </cell>
          <cell r="J5" t="str">
            <v>Raiting Getal</v>
          </cell>
        </row>
        <row r="6">
          <cell r="I6">
            <v>8</v>
          </cell>
          <cell r="J6">
            <v>0.27500000000000002</v>
          </cell>
        </row>
        <row r="7">
          <cell r="I7">
            <v>9</v>
          </cell>
          <cell r="J7">
            <v>0.317</v>
          </cell>
        </row>
        <row r="8">
          <cell r="I8">
            <v>10</v>
          </cell>
          <cell r="J8">
            <v>0.35</v>
          </cell>
        </row>
        <row r="9">
          <cell r="I9">
            <v>11</v>
          </cell>
          <cell r="J9">
            <v>0.38400000000000001</v>
          </cell>
        </row>
        <row r="10">
          <cell r="I10">
            <v>12</v>
          </cell>
          <cell r="J10">
            <v>0.41699999999999998</v>
          </cell>
        </row>
        <row r="11">
          <cell r="I11">
            <v>13</v>
          </cell>
          <cell r="J11">
            <v>0.45</v>
          </cell>
        </row>
        <row r="12">
          <cell r="I12">
            <v>14</v>
          </cell>
          <cell r="J12">
            <v>0.48399999999999999</v>
          </cell>
        </row>
        <row r="13">
          <cell r="I13">
            <v>15</v>
          </cell>
          <cell r="J13">
            <v>0.51700000000000002</v>
          </cell>
        </row>
        <row r="14">
          <cell r="I14">
            <v>16</v>
          </cell>
          <cell r="J14">
            <v>0.55000000000000004</v>
          </cell>
        </row>
        <row r="15">
          <cell r="I15">
            <v>17</v>
          </cell>
          <cell r="J15">
            <v>0.58399999999999996</v>
          </cell>
        </row>
        <row r="16">
          <cell r="I16">
            <v>18</v>
          </cell>
          <cell r="J16">
            <v>0.61699999999999999</v>
          </cell>
        </row>
        <row r="17">
          <cell r="I17">
            <v>19</v>
          </cell>
          <cell r="J17">
            <v>0.65</v>
          </cell>
        </row>
        <row r="18">
          <cell r="I18">
            <v>20</v>
          </cell>
          <cell r="J18">
            <v>0.68400000000000005</v>
          </cell>
        </row>
        <row r="19">
          <cell r="I19">
            <v>21</v>
          </cell>
          <cell r="J19">
            <v>0.71699999999999997</v>
          </cell>
        </row>
        <row r="20">
          <cell r="I20">
            <v>22</v>
          </cell>
          <cell r="J20">
            <v>0.75</v>
          </cell>
        </row>
        <row r="21">
          <cell r="I21">
            <v>23</v>
          </cell>
          <cell r="J21">
            <v>0.78400000000000003</v>
          </cell>
        </row>
        <row r="22">
          <cell r="I22">
            <v>24</v>
          </cell>
          <cell r="J22">
            <v>0.81699999999999995</v>
          </cell>
        </row>
        <row r="23">
          <cell r="I23">
            <v>25</v>
          </cell>
          <cell r="J23">
            <v>0.85</v>
          </cell>
        </row>
        <row r="24">
          <cell r="I24">
            <v>26</v>
          </cell>
          <cell r="J24">
            <v>0.88400000000000001</v>
          </cell>
        </row>
        <row r="25">
          <cell r="I25">
            <v>27</v>
          </cell>
          <cell r="J25">
            <v>0.91700000000000004</v>
          </cell>
        </row>
        <row r="26">
          <cell r="I26">
            <v>28</v>
          </cell>
          <cell r="J26">
            <v>0.95</v>
          </cell>
        </row>
        <row r="27">
          <cell r="I27">
            <v>29</v>
          </cell>
          <cell r="J27">
            <v>0.98399999999999999</v>
          </cell>
        </row>
        <row r="28">
          <cell r="I28">
            <v>30</v>
          </cell>
          <cell r="J28">
            <v>1.0169999999999999</v>
          </cell>
        </row>
        <row r="29">
          <cell r="I29">
            <v>31</v>
          </cell>
          <cell r="J29">
            <v>1.05</v>
          </cell>
        </row>
        <row r="30">
          <cell r="I30">
            <v>32</v>
          </cell>
          <cell r="J30">
            <v>1.0840000000000001</v>
          </cell>
        </row>
        <row r="31">
          <cell r="I31">
            <v>33</v>
          </cell>
          <cell r="J31">
            <v>1.117</v>
          </cell>
        </row>
        <row r="32">
          <cell r="I32">
            <v>34</v>
          </cell>
          <cell r="J32">
            <v>1.1499999999999999</v>
          </cell>
        </row>
        <row r="33">
          <cell r="I33">
            <v>35</v>
          </cell>
          <cell r="J33">
            <v>1.1839999999999999</v>
          </cell>
        </row>
        <row r="34">
          <cell r="I34"/>
          <cell r="J34"/>
        </row>
        <row r="35">
          <cell r="I35"/>
          <cell r="J35"/>
        </row>
        <row r="36">
          <cell r="I36"/>
          <cell r="J36"/>
        </row>
        <row r="37">
          <cell r="I37"/>
          <cell r="J37"/>
        </row>
        <row r="38">
          <cell r="I38"/>
          <cell r="J38"/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lad1"/>
    </sheetNames>
    <sheetDataSet>
      <sheetData sheetId="0">
        <row r="2">
          <cell r="C2" t="str">
            <v>Harrie Lulofs</v>
          </cell>
          <cell r="Q2">
            <v>140</v>
          </cell>
        </row>
        <row r="3">
          <cell r="C3" t="str">
            <v>Ron Pijper</v>
          </cell>
          <cell r="Q3">
            <v>138</v>
          </cell>
        </row>
        <row r="4">
          <cell r="C4" t="str">
            <v>Willie Siemens</v>
          </cell>
          <cell r="Q4">
            <v>130</v>
          </cell>
        </row>
        <row r="5">
          <cell r="C5" t="str">
            <v>Mehmet Apaydin</v>
          </cell>
          <cell r="Q5">
            <v>126</v>
          </cell>
        </row>
        <row r="6">
          <cell r="C6" t="str">
            <v>Tjaart Schaub</v>
          </cell>
          <cell r="Q6">
            <v>123</v>
          </cell>
        </row>
        <row r="7">
          <cell r="C7" t="str">
            <v>Hans van Engelen</v>
          </cell>
          <cell r="Q7">
            <v>122</v>
          </cell>
        </row>
        <row r="8">
          <cell r="C8" t="str">
            <v>Eddie Siemens</v>
          </cell>
          <cell r="Q8">
            <v>120</v>
          </cell>
        </row>
        <row r="9">
          <cell r="C9" t="str">
            <v>Jack van de Rijst</v>
          </cell>
          <cell r="Q9">
            <v>119</v>
          </cell>
        </row>
        <row r="10">
          <cell r="C10" t="str">
            <v>Lucas Bronsema</v>
          </cell>
          <cell r="Q10">
            <v>118</v>
          </cell>
        </row>
        <row r="11">
          <cell r="C11" t="str">
            <v>Wolter Eling</v>
          </cell>
          <cell r="Q11">
            <v>112</v>
          </cell>
        </row>
        <row r="12">
          <cell r="C12" t="str">
            <v xml:space="preserve">Hilko Blaauw   </v>
          </cell>
          <cell r="Q12">
            <v>110</v>
          </cell>
        </row>
        <row r="13">
          <cell r="C13" t="str">
            <v>Henk Mast</v>
          </cell>
          <cell r="Q13">
            <v>107</v>
          </cell>
        </row>
        <row r="14">
          <cell r="C14" t="str">
            <v>Kasper Sturre</v>
          </cell>
          <cell r="Q14">
            <v>102</v>
          </cell>
        </row>
        <row r="15">
          <cell r="C15" t="str">
            <v xml:space="preserve">Henk Bos   </v>
          </cell>
          <cell r="Q15">
            <v>102</v>
          </cell>
        </row>
        <row r="16">
          <cell r="C16" t="str">
            <v>Johnny Geertsma</v>
          </cell>
          <cell r="Q16">
            <v>100</v>
          </cell>
        </row>
        <row r="17">
          <cell r="C17" t="str">
            <v xml:space="preserve">Koos Blaauw </v>
          </cell>
          <cell r="Q17">
            <v>100</v>
          </cell>
        </row>
        <row r="18">
          <cell r="C18" t="str">
            <v>Peter Lambeck</v>
          </cell>
          <cell r="Q18">
            <v>100</v>
          </cell>
        </row>
        <row r="19">
          <cell r="C19" t="str">
            <v>Piet Thoma</v>
          </cell>
          <cell r="Q19">
            <v>96</v>
          </cell>
        </row>
        <row r="20">
          <cell r="C20" t="str">
            <v>Cris Mulder</v>
          </cell>
          <cell r="Q20">
            <v>96</v>
          </cell>
        </row>
        <row r="21">
          <cell r="C21" t="str">
            <v>Mark Meijer</v>
          </cell>
          <cell r="Q21">
            <v>96</v>
          </cell>
        </row>
        <row r="22">
          <cell r="C22" t="str">
            <v>Tom Been</v>
          </cell>
          <cell r="Q22">
            <v>96</v>
          </cell>
        </row>
        <row r="23">
          <cell r="C23" t="str">
            <v>Richard Kant</v>
          </cell>
          <cell r="Q23">
            <v>92</v>
          </cell>
        </row>
        <row r="24">
          <cell r="C24" t="str">
            <v>Jan Knol</v>
          </cell>
          <cell r="Q24">
            <v>87</v>
          </cell>
        </row>
        <row r="25">
          <cell r="C25" t="str">
            <v>Bas Mulder</v>
          </cell>
          <cell r="Q25">
            <v>84</v>
          </cell>
        </row>
        <row r="26">
          <cell r="C26" t="str">
            <v xml:space="preserve">Harm Wending   </v>
          </cell>
          <cell r="Q26">
            <v>83</v>
          </cell>
        </row>
        <row r="27">
          <cell r="C27" t="str">
            <v>René Martena</v>
          </cell>
          <cell r="Q27">
            <v>83</v>
          </cell>
        </row>
        <row r="28">
          <cell r="C28" t="str">
            <v>Henk Matthijssen</v>
          </cell>
          <cell r="Q28">
            <v>82</v>
          </cell>
        </row>
        <row r="29">
          <cell r="C29" t="str">
            <v>Jos Bouwmeester</v>
          </cell>
          <cell r="Q29">
            <v>80</v>
          </cell>
        </row>
        <row r="30">
          <cell r="C30" t="str">
            <v>Jarno Beerlings</v>
          </cell>
          <cell r="Q30">
            <v>79</v>
          </cell>
        </row>
        <row r="31">
          <cell r="C31" t="str">
            <v>Dirk Brakenhoff</v>
          </cell>
          <cell r="Q31">
            <v>76</v>
          </cell>
        </row>
        <row r="32">
          <cell r="C32" t="str">
            <v>Fokko van Biessum</v>
          </cell>
          <cell r="Q32">
            <v>75</v>
          </cell>
        </row>
        <row r="33">
          <cell r="C33" t="str">
            <v>Harry Dorgelo</v>
          </cell>
          <cell r="Q33">
            <v>75</v>
          </cell>
        </row>
        <row r="34">
          <cell r="C34" t="str">
            <v>Johan Edens</v>
          </cell>
          <cell r="Q34">
            <v>71</v>
          </cell>
        </row>
        <row r="35">
          <cell r="C35" t="str">
            <v>Peter Keizer</v>
          </cell>
          <cell r="Q35">
            <v>71</v>
          </cell>
        </row>
        <row r="36">
          <cell r="C36" t="str">
            <v>Arli Sanwikrama</v>
          </cell>
          <cell r="Q36">
            <v>67</v>
          </cell>
        </row>
        <row r="37">
          <cell r="C37" t="str">
            <v>Geert Grevink</v>
          </cell>
          <cell r="Q37">
            <v>61</v>
          </cell>
        </row>
        <row r="38">
          <cell r="C38" t="str">
            <v xml:space="preserve">Hendrik Sloot   </v>
          </cell>
          <cell r="Q38">
            <v>57</v>
          </cell>
        </row>
        <row r="39">
          <cell r="C39" t="str">
            <v>Jacob Bosma</v>
          </cell>
          <cell r="Q39">
            <v>50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lad1"/>
    </sheetNames>
    <sheetDataSet>
      <sheetData sheetId="0">
        <row r="2">
          <cell r="C2" t="str">
            <v>Ron Pijper</v>
          </cell>
          <cell r="Q2">
            <v>171</v>
          </cell>
        </row>
        <row r="3">
          <cell r="C3" t="str">
            <v>Tom Been</v>
          </cell>
          <cell r="Q3">
            <v>132</v>
          </cell>
        </row>
        <row r="4">
          <cell r="C4" t="str">
            <v>Richard Kant</v>
          </cell>
          <cell r="Q4">
            <v>126</v>
          </cell>
        </row>
        <row r="5">
          <cell r="C5" t="str">
            <v>Johan Edens</v>
          </cell>
          <cell r="Q5">
            <v>126</v>
          </cell>
        </row>
        <row r="6">
          <cell r="C6" t="str">
            <v xml:space="preserve">Henk Bos   </v>
          </cell>
          <cell r="Q6">
            <v>126</v>
          </cell>
        </row>
        <row r="7">
          <cell r="C7" t="str">
            <v>Hendrik Freije</v>
          </cell>
          <cell r="Q7">
            <v>125</v>
          </cell>
        </row>
        <row r="8">
          <cell r="C8" t="str">
            <v>Tjaart Schaub</v>
          </cell>
          <cell r="Q8">
            <v>118</v>
          </cell>
        </row>
        <row r="9">
          <cell r="C9" t="str">
            <v>Koos Blaauw (neef)</v>
          </cell>
          <cell r="Q9">
            <v>115</v>
          </cell>
        </row>
        <row r="10">
          <cell r="C10" t="str">
            <v>Jacob Bosma</v>
          </cell>
          <cell r="Q10">
            <v>111</v>
          </cell>
        </row>
        <row r="11">
          <cell r="C11" t="str">
            <v xml:space="preserve">Hendrik Sloot   </v>
          </cell>
          <cell r="Q11">
            <v>107</v>
          </cell>
        </row>
        <row r="12">
          <cell r="C12" t="str">
            <v>Johnny Geertsma</v>
          </cell>
          <cell r="Q12">
            <v>107</v>
          </cell>
        </row>
        <row r="13">
          <cell r="C13" t="str">
            <v xml:space="preserve">Harm Wending   </v>
          </cell>
          <cell r="Q13">
            <v>106</v>
          </cell>
        </row>
        <row r="14">
          <cell r="C14" t="str">
            <v>Hans van Engelen</v>
          </cell>
          <cell r="Q14">
            <v>105</v>
          </cell>
        </row>
        <row r="15">
          <cell r="C15" t="str">
            <v>Willie Siemens</v>
          </cell>
          <cell r="Q15">
            <v>97</v>
          </cell>
        </row>
        <row r="16">
          <cell r="C16" t="str">
            <v>Peter Lambeck</v>
          </cell>
          <cell r="Q16">
            <v>97</v>
          </cell>
        </row>
        <row r="17">
          <cell r="C17" t="str">
            <v>René Martena</v>
          </cell>
          <cell r="Q17">
            <v>97</v>
          </cell>
        </row>
        <row r="18">
          <cell r="C18" t="str">
            <v>Henk Matthijssen</v>
          </cell>
          <cell r="Q18">
            <v>96</v>
          </cell>
        </row>
        <row r="19">
          <cell r="C19" t="str">
            <v>Pierre Nuninga</v>
          </cell>
          <cell r="Q19">
            <v>92</v>
          </cell>
        </row>
        <row r="20">
          <cell r="C20" t="str">
            <v>Lucas Bronsema</v>
          </cell>
          <cell r="Q20">
            <v>91</v>
          </cell>
        </row>
        <row r="21">
          <cell r="C21" t="str">
            <v xml:space="preserve">Hilko Blaauw   </v>
          </cell>
          <cell r="Q21">
            <v>85</v>
          </cell>
        </row>
        <row r="22">
          <cell r="C22" t="str">
            <v>Mark Meijer</v>
          </cell>
          <cell r="Q22">
            <v>85</v>
          </cell>
        </row>
        <row r="23">
          <cell r="C23" t="str">
            <v>Peter Keizer</v>
          </cell>
          <cell r="Q23">
            <v>84</v>
          </cell>
        </row>
        <row r="24">
          <cell r="C24" t="str">
            <v>Mehmet Apaydin</v>
          </cell>
          <cell r="Q24">
            <v>84</v>
          </cell>
        </row>
        <row r="25">
          <cell r="C25" t="str">
            <v>Kasper Sturre</v>
          </cell>
          <cell r="Q25">
            <v>83</v>
          </cell>
        </row>
        <row r="26">
          <cell r="C26" t="str">
            <v>Fokko van Biessum</v>
          </cell>
          <cell r="Q26">
            <v>76</v>
          </cell>
        </row>
        <row r="27">
          <cell r="C27" t="str">
            <v>Harrie Lulofs</v>
          </cell>
          <cell r="Q27">
            <v>71</v>
          </cell>
        </row>
        <row r="28">
          <cell r="C28" t="str">
            <v>Wolter Eling</v>
          </cell>
          <cell r="Q28">
            <v>68</v>
          </cell>
        </row>
        <row r="29">
          <cell r="C29" t="str">
            <v>Jan Knol</v>
          </cell>
          <cell r="Q29">
            <v>68</v>
          </cell>
        </row>
        <row r="30">
          <cell r="C30" t="str">
            <v>Geert Grevink</v>
          </cell>
          <cell r="Q30">
            <v>65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lad1"/>
    </sheetNames>
    <sheetDataSet>
      <sheetData sheetId="0" refreshError="1">
        <row r="2">
          <cell r="C2" t="str">
            <v>Johnny Geertsma</v>
          </cell>
          <cell r="Q2">
            <v>145</v>
          </cell>
        </row>
        <row r="3">
          <cell r="C3" t="str">
            <v>Jacob Bosma</v>
          </cell>
          <cell r="Q3">
            <v>134</v>
          </cell>
        </row>
        <row r="4">
          <cell r="C4" t="str">
            <v>Koos Blaauw (neef)</v>
          </cell>
          <cell r="Q4">
            <v>128</v>
          </cell>
        </row>
        <row r="5">
          <cell r="C5" t="str">
            <v>Wolter Eling</v>
          </cell>
          <cell r="Q5">
            <v>123</v>
          </cell>
        </row>
        <row r="6">
          <cell r="C6" t="str">
            <v>Willie Siemens</v>
          </cell>
          <cell r="Q6">
            <v>116</v>
          </cell>
        </row>
        <row r="7">
          <cell r="C7" t="str">
            <v>Fokko van Biessum</v>
          </cell>
          <cell r="Q7">
            <v>113</v>
          </cell>
        </row>
        <row r="8">
          <cell r="C8" t="str">
            <v>Jan Knol</v>
          </cell>
          <cell r="Q8">
            <v>113</v>
          </cell>
        </row>
        <row r="9">
          <cell r="C9" t="str">
            <v>Michiel Weisbeek</v>
          </cell>
          <cell r="Q9">
            <v>112</v>
          </cell>
        </row>
        <row r="10">
          <cell r="C10" t="str">
            <v>Johan Edens</v>
          </cell>
          <cell r="Q10">
            <v>109</v>
          </cell>
        </row>
        <row r="11">
          <cell r="C11" t="str">
            <v>Geert Grevink</v>
          </cell>
          <cell r="Q11">
            <v>105</v>
          </cell>
        </row>
        <row r="12">
          <cell r="C12" t="str">
            <v>Mehmet Apaydin</v>
          </cell>
          <cell r="Q12">
            <v>103</v>
          </cell>
        </row>
        <row r="13">
          <cell r="C13" t="str">
            <v>Lucas Bronsema</v>
          </cell>
          <cell r="Q13">
            <v>102</v>
          </cell>
        </row>
        <row r="14">
          <cell r="C14" t="str">
            <v xml:space="preserve">Hendrik Sloot   </v>
          </cell>
          <cell r="Q14">
            <v>100</v>
          </cell>
        </row>
        <row r="15">
          <cell r="C15" t="str">
            <v xml:space="preserve">Hilko Blaauw   </v>
          </cell>
          <cell r="Q15">
            <v>100</v>
          </cell>
        </row>
        <row r="16">
          <cell r="C16" t="str">
            <v>Kasper Sturre</v>
          </cell>
          <cell r="Q16">
            <v>100</v>
          </cell>
        </row>
        <row r="17">
          <cell r="C17" t="str">
            <v>Tjaart Schaub</v>
          </cell>
          <cell r="Q17">
            <v>100</v>
          </cell>
        </row>
        <row r="18">
          <cell r="C18" t="str">
            <v>René Martena</v>
          </cell>
          <cell r="Q18">
            <v>97</v>
          </cell>
        </row>
        <row r="19">
          <cell r="C19" t="str">
            <v>Mark Meijer</v>
          </cell>
          <cell r="Q19">
            <v>96</v>
          </cell>
        </row>
        <row r="20">
          <cell r="C20" t="str">
            <v>Boele Boelens</v>
          </cell>
          <cell r="Q20">
            <v>94</v>
          </cell>
        </row>
        <row r="21">
          <cell r="C21" t="str">
            <v>Hans Mulder</v>
          </cell>
          <cell r="Q21">
            <v>93</v>
          </cell>
        </row>
        <row r="22">
          <cell r="C22" t="str">
            <v xml:space="preserve">Henk Bos   </v>
          </cell>
          <cell r="Q22">
            <v>91</v>
          </cell>
        </row>
        <row r="23">
          <cell r="C23" t="str">
            <v>Henk Matthijssen</v>
          </cell>
          <cell r="Q23">
            <v>89</v>
          </cell>
        </row>
        <row r="24">
          <cell r="C24" t="str">
            <v>Ron Pijper</v>
          </cell>
          <cell r="Q24">
            <v>85</v>
          </cell>
        </row>
        <row r="25">
          <cell r="C25" t="str">
            <v>Hans van Engelen</v>
          </cell>
          <cell r="Q25">
            <v>81</v>
          </cell>
        </row>
        <row r="26">
          <cell r="C26" t="str">
            <v>Tom Been</v>
          </cell>
          <cell r="Q26">
            <v>80</v>
          </cell>
        </row>
        <row r="27">
          <cell r="C27" t="str">
            <v>Harrie Viswat</v>
          </cell>
          <cell r="Q27">
            <v>78</v>
          </cell>
        </row>
        <row r="28">
          <cell r="C28" t="str">
            <v>Peter Keizer</v>
          </cell>
          <cell r="Q28">
            <v>75</v>
          </cell>
        </row>
        <row r="29">
          <cell r="C29" t="str">
            <v>Peter Lambeck</v>
          </cell>
          <cell r="Q29">
            <v>75</v>
          </cell>
        </row>
        <row r="30">
          <cell r="C30" t="str">
            <v xml:space="preserve">Klaas Siepel   </v>
          </cell>
          <cell r="Q30">
            <v>67</v>
          </cell>
        </row>
        <row r="31">
          <cell r="C31" t="str">
            <v>Dirk Brakenhoff</v>
          </cell>
          <cell r="Q31">
            <v>66</v>
          </cell>
        </row>
        <row r="32">
          <cell r="C32" t="str">
            <v>Piet Wüst</v>
          </cell>
          <cell r="Q32">
            <v>61</v>
          </cell>
        </row>
        <row r="33">
          <cell r="C33" t="str">
            <v>Tjerk Hofman</v>
          </cell>
          <cell r="Q33">
            <v>57</v>
          </cell>
        </row>
        <row r="34">
          <cell r="C34" t="str">
            <v>Henk Mast</v>
          </cell>
          <cell r="Q34">
            <v>53</v>
          </cell>
        </row>
        <row r="35">
          <cell r="C35" t="str">
            <v>Henk Tammes</v>
          </cell>
          <cell r="Q35">
            <v>50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lad1"/>
    </sheetNames>
    <sheetDataSet>
      <sheetData sheetId="0">
        <row r="2">
          <cell r="C2" t="str">
            <v>Michiel Weisbeek</v>
          </cell>
          <cell r="Q2">
            <v>140</v>
          </cell>
        </row>
        <row r="3">
          <cell r="C3" t="str">
            <v>Wolter Eling</v>
          </cell>
          <cell r="Q3">
            <v>131</v>
          </cell>
        </row>
        <row r="4">
          <cell r="C4" t="str">
            <v>Tjaart Schaub</v>
          </cell>
          <cell r="Q4">
            <v>131</v>
          </cell>
        </row>
        <row r="5">
          <cell r="C5" t="str">
            <v>Jan Knol</v>
          </cell>
          <cell r="Q5">
            <v>120</v>
          </cell>
        </row>
        <row r="6">
          <cell r="C6" t="str">
            <v>Eddie Siemens</v>
          </cell>
          <cell r="Q6">
            <v>115</v>
          </cell>
        </row>
        <row r="7">
          <cell r="C7" t="str">
            <v>Mark Meijer</v>
          </cell>
          <cell r="Q7">
            <v>114</v>
          </cell>
        </row>
        <row r="8">
          <cell r="C8" t="str">
            <v>Harrie Viswat</v>
          </cell>
          <cell r="Q8">
            <v>114</v>
          </cell>
        </row>
        <row r="9">
          <cell r="C9" t="str">
            <v>Hans van Engelen</v>
          </cell>
          <cell r="Q9">
            <v>113</v>
          </cell>
        </row>
        <row r="10">
          <cell r="C10" t="str">
            <v>Geiko Reder</v>
          </cell>
          <cell r="Q10">
            <v>107</v>
          </cell>
        </row>
        <row r="11">
          <cell r="C11" t="str">
            <v>Mehmet Apaydin</v>
          </cell>
          <cell r="Q11">
            <v>106</v>
          </cell>
        </row>
        <row r="12">
          <cell r="C12" t="str">
            <v>René Martena</v>
          </cell>
          <cell r="Q12">
            <v>105</v>
          </cell>
        </row>
        <row r="13">
          <cell r="C13" t="str">
            <v>Koos Blaauw (neef)</v>
          </cell>
          <cell r="Q13">
            <v>105</v>
          </cell>
        </row>
        <row r="14">
          <cell r="C14" t="str">
            <v>Richard Kant</v>
          </cell>
          <cell r="Q14">
            <v>103</v>
          </cell>
        </row>
        <row r="15">
          <cell r="C15" t="str">
            <v>Lucas Bronsema</v>
          </cell>
          <cell r="Q15">
            <v>100</v>
          </cell>
        </row>
        <row r="16">
          <cell r="C16" t="str">
            <v>Johnny Geertsma</v>
          </cell>
          <cell r="Q16">
            <v>100</v>
          </cell>
        </row>
        <row r="17">
          <cell r="C17" t="str">
            <v>Johan Edens</v>
          </cell>
          <cell r="Q17">
            <v>96</v>
          </cell>
        </row>
        <row r="18">
          <cell r="C18" t="str">
            <v>Henk Matthijssen</v>
          </cell>
          <cell r="Q18">
            <v>92</v>
          </cell>
        </row>
        <row r="19">
          <cell r="C19" t="str">
            <v>Fokko van Biessum</v>
          </cell>
          <cell r="Q19">
            <v>88</v>
          </cell>
        </row>
        <row r="20">
          <cell r="C20" t="str">
            <v xml:space="preserve">Hendrik Sloot   </v>
          </cell>
          <cell r="Q20">
            <v>88</v>
          </cell>
        </row>
        <row r="21">
          <cell r="C21" t="str">
            <v>Peter Lambeck</v>
          </cell>
          <cell r="Q21">
            <v>85</v>
          </cell>
        </row>
        <row r="22">
          <cell r="C22" t="str">
            <v xml:space="preserve">Hilko Blaauw   </v>
          </cell>
          <cell r="Q22">
            <v>83</v>
          </cell>
        </row>
        <row r="23">
          <cell r="C23" t="str">
            <v>Ron Pijper</v>
          </cell>
          <cell r="Q23">
            <v>82</v>
          </cell>
        </row>
        <row r="24">
          <cell r="C24" t="str">
            <v>Geert Grevink</v>
          </cell>
          <cell r="Q24">
            <v>78</v>
          </cell>
        </row>
        <row r="25">
          <cell r="C25" t="str">
            <v>Tom Been</v>
          </cell>
          <cell r="Q25">
            <v>73</v>
          </cell>
        </row>
        <row r="26">
          <cell r="C26" t="str">
            <v>Kasper Sturre</v>
          </cell>
          <cell r="Q26">
            <v>72</v>
          </cell>
        </row>
        <row r="27">
          <cell r="C27" t="str">
            <v>Peter Keizer</v>
          </cell>
          <cell r="Q27">
            <v>69</v>
          </cell>
        </row>
        <row r="28">
          <cell r="C28" t="str">
            <v>Willie Siemens</v>
          </cell>
          <cell r="Q28">
            <v>66</v>
          </cell>
        </row>
        <row r="29">
          <cell r="C29" t="str">
            <v xml:space="preserve">Alex Watermulder   </v>
          </cell>
          <cell r="Q29">
            <v>65</v>
          </cell>
        </row>
        <row r="30">
          <cell r="C30" t="str">
            <v>Jacob Bosma</v>
          </cell>
          <cell r="Q30">
            <v>60</v>
          </cell>
        </row>
        <row r="31">
          <cell r="C31" t="str">
            <v xml:space="preserve">Henk Bos   </v>
          </cell>
          <cell r="Q31">
            <v>47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lad1"/>
    </sheetNames>
    <sheetDataSet>
      <sheetData sheetId="0">
        <row r="2">
          <cell r="C2" t="str">
            <v>Kasper Sturre</v>
          </cell>
          <cell r="Q2">
            <v>120</v>
          </cell>
        </row>
        <row r="3">
          <cell r="C3" t="str">
            <v>Wolter Eling</v>
          </cell>
          <cell r="Q3">
            <v>118</v>
          </cell>
        </row>
        <row r="4">
          <cell r="C4" t="str">
            <v>Harrie Viswat</v>
          </cell>
          <cell r="Q4">
            <v>118</v>
          </cell>
        </row>
        <row r="5">
          <cell r="C5" t="str">
            <v>Ron Pijper</v>
          </cell>
          <cell r="Q5">
            <v>117</v>
          </cell>
        </row>
        <row r="6">
          <cell r="C6" t="str">
            <v>Tjaart Schaub</v>
          </cell>
          <cell r="Q6">
            <v>117</v>
          </cell>
        </row>
        <row r="7">
          <cell r="C7" t="str">
            <v xml:space="preserve">Henk Bos   </v>
          </cell>
          <cell r="Q7">
            <v>115</v>
          </cell>
        </row>
        <row r="8">
          <cell r="C8" t="str">
            <v>Harry Dorgelo</v>
          </cell>
          <cell r="Q8">
            <v>115</v>
          </cell>
        </row>
        <row r="9">
          <cell r="C9" t="str">
            <v>Willie Siemens</v>
          </cell>
          <cell r="Q9">
            <v>107</v>
          </cell>
        </row>
        <row r="10">
          <cell r="C10" t="str">
            <v>Harrie Lulofs</v>
          </cell>
          <cell r="Q10">
            <v>106</v>
          </cell>
        </row>
        <row r="11">
          <cell r="C11" t="str">
            <v xml:space="preserve">Hilko Blaauw   </v>
          </cell>
          <cell r="Q11">
            <v>106</v>
          </cell>
        </row>
        <row r="12">
          <cell r="C12" t="str">
            <v xml:space="preserve">Harm Wending   </v>
          </cell>
          <cell r="Q12">
            <v>106</v>
          </cell>
        </row>
        <row r="13">
          <cell r="C13" t="str">
            <v>Hans van Engelen</v>
          </cell>
          <cell r="Q13">
            <v>105</v>
          </cell>
        </row>
        <row r="14">
          <cell r="C14" t="str">
            <v>Peter Lambeck</v>
          </cell>
          <cell r="Q14">
            <v>100</v>
          </cell>
        </row>
        <row r="15">
          <cell r="C15" t="str">
            <v>Johnny Geertsma</v>
          </cell>
          <cell r="Q15">
            <v>97</v>
          </cell>
        </row>
        <row r="16">
          <cell r="C16" t="str">
            <v>Geert Grevink</v>
          </cell>
          <cell r="Q16">
            <v>97</v>
          </cell>
        </row>
        <row r="17">
          <cell r="C17" t="str">
            <v>Jan Knol</v>
          </cell>
          <cell r="Q17">
            <v>96</v>
          </cell>
        </row>
        <row r="18">
          <cell r="C18" t="str">
            <v>Jacob Bosma</v>
          </cell>
          <cell r="Q18">
            <v>96</v>
          </cell>
        </row>
        <row r="19">
          <cell r="C19" t="str">
            <v>Fokko van Biessum</v>
          </cell>
          <cell r="Q19">
            <v>91</v>
          </cell>
        </row>
        <row r="20">
          <cell r="C20" t="str">
            <v>Johan Edens</v>
          </cell>
          <cell r="Q20">
            <v>90</v>
          </cell>
        </row>
        <row r="21">
          <cell r="C21" t="str">
            <v>René Martena</v>
          </cell>
          <cell r="Q21">
            <v>86</v>
          </cell>
        </row>
        <row r="22">
          <cell r="C22" t="str">
            <v>Mehmet Apaydin</v>
          </cell>
          <cell r="Q22">
            <v>84</v>
          </cell>
        </row>
        <row r="23">
          <cell r="C23" t="str">
            <v>Koos Blaauw (neef)</v>
          </cell>
          <cell r="Q23">
            <v>84</v>
          </cell>
        </row>
        <row r="24">
          <cell r="C24" t="str">
            <v>Hendrik Freije</v>
          </cell>
          <cell r="Q24">
            <v>82</v>
          </cell>
        </row>
        <row r="25">
          <cell r="C25" t="str">
            <v>Henk Matthijssen</v>
          </cell>
          <cell r="Q25">
            <v>82</v>
          </cell>
        </row>
        <row r="26">
          <cell r="C26" t="str">
            <v>Lucas Bronsema</v>
          </cell>
          <cell r="Q26">
            <v>80</v>
          </cell>
        </row>
        <row r="27">
          <cell r="C27" t="str">
            <v>Peter Keizer</v>
          </cell>
          <cell r="Q27">
            <v>73</v>
          </cell>
        </row>
        <row r="28">
          <cell r="C28" t="str">
            <v>Tom Been</v>
          </cell>
          <cell r="Q28">
            <v>67</v>
          </cell>
        </row>
        <row r="29">
          <cell r="C29" t="str">
            <v>Mark Meijer</v>
          </cell>
          <cell r="Q29">
            <v>50</v>
          </cell>
        </row>
      </sheetData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033D2-ABDF-4445-BF3E-6BCC7F889C14}">
  <sheetPr>
    <pageSetUpPr fitToPage="1"/>
  </sheetPr>
  <dimension ref="A1:Z56"/>
  <sheetViews>
    <sheetView tabSelected="1" workbookViewId="0">
      <selection activeCell="Z56" sqref="A1:Z56"/>
    </sheetView>
  </sheetViews>
  <sheetFormatPr defaultRowHeight="15" x14ac:dyDescent="0.25"/>
  <cols>
    <col min="1" max="1" width="3" bestFit="1" customWidth="1"/>
    <col min="2" max="2" width="17.28515625" bestFit="1" customWidth="1"/>
    <col min="3" max="3" width="5.42578125" bestFit="1" customWidth="1"/>
    <col min="4" max="4" width="3.28515625" bestFit="1" customWidth="1"/>
    <col min="5" max="5" width="5.42578125" bestFit="1" customWidth="1"/>
    <col min="6" max="6" width="4" bestFit="1" customWidth="1"/>
    <col min="7" max="8" width="3.140625" bestFit="1" customWidth="1"/>
    <col min="9" max="9" width="7.140625" bestFit="1" customWidth="1"/>
    <col min="10" max="10" width="4" bestFit="1" customWidth="1"/>
    <col min="11" max="13" width="3.140625" bestFit="1" customWidth="1"/>
    <col min="14" max="14" width="4" bestFit="1" customWidth="1"/>
    <col min="15" max="17" width="3.140625" bestFit="1" customWidth="1"/>
    <col min="18" max="18" width="4" bestFit="1" customWidth="1"/>
    <col min="19" max="21" width="3.140625" bestFit="1" customWidth="1"/>
    <col min="22" max="22" width="4" bestFit="1" customWidth="1"/>
    <col min="23" max="25" width="3.140625" bestFit="1" customWidth="1"/>
    <col min="26" max="26" width="4.7109375" bestFit="1" customWidth="1"/>
  </cols>
  <sheetData>
    <row r="1" spans="1:26" ht="29.25" x14ac:dyDescent="0.25">
      <c r="A1" s="34" t="s">
        <v>77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6"/>
    </row>
    <row r="2" spans="1:26" x14ac:dyDescent="0.25">
      <c r="A2" s="37" t="s">
        <v>0</v>
      </c>
      <c r="B2" s="38"/>
      <c r="C2" s="39" t="s">
        <v>1</v>
      </c>
      <c r="D2" s="41" t="s">
        <v>2</v>
      </c>
      <c r="E2" s="39" t="s">
        <v>3</v>
      </c>
      <c r="F2" s="32" t="s">
        <v>4</v>
      </c>
      <c r="G2" s="30" t="s">
        <v>5</v>
      </c>
      <c r="H2" s="32" t="s">
        <v>6</v>
      </c>
      <c r="I2" s="26" t="s">
        <v>7</v>
      </c>
      <c r="J2" s="43" t="s">
        <v>8</v>
      </c>
      <c r="K2" s="30" t="s">
        <v>9</v>
      </c>
      <c r="L2" s="32" t="s">
        <v>10</v>
      </c>
      <c r="M2" s="26" t="s">
        <v>7</v>
      </c>
      <c r="N2" s="28" t="s">
        <v>11</v>
      </c>
      <c r="O2" s="30" t="s">
        <v>12</v>
      </c>
      <c r="P2" s="32" t="s">
        <v>13</v>
      </c>
      <c r="Q2" s="26" t="s">
        <v>14</v>
      </c>
      <c r="R2" s="32" t="s">
        <v>15</v>
      </c>
      <c r="S2" s="30" t="s">
        <v>16</v>
      </c>
      <c r="T2" s="32" t="s">
        <v>17</v>
      </c>
      <c r="U2" s="26" t="s">
        <v>14</v>
      </c>
      <c r="V2" s="32" t="s">
        <v>18</v>
      </c>
      <c r="W2" s="30" t="s">
        <v>19</v>
      </c>
      <c r="X2" s="32" t="s">
        <v>20</v>
      </c>
      <c r="Y2" s="26" t="s">
        <v>14</v>
      </c>
      <c r="Z2" s="45" t="s">
        <v>21</v>
      </c>
    </row>
    <row r="3" spans="1:26" x14ac:dyDescent="0.25">
      <c r="A3" s="47" t="s">
        <v>22</v>
      </c>
      <c r="B3" s="48"/>
      <c r="C3" s="40"/>
      <c r="D3" s="42"/>
      <c r="E3" s="40"/>
      <c r="F3" s="33"/>
      <c r="G3" s="31"/>
      <c r="H3" s="33"/>
      <c r="I3" s="26"/>
      <c r="J3" s="44"/>
      <c r="K3" s="31"/>
      <c r="L3" s="33"/>
      <c r="M3" s="26"/>
      <c r="N3" s="28"/>
      <c r="O3" s="31"/>
      <c r="P3" s="33"/>
      <c r="Q3" s="26"/>
      <c r="R3" s="33"/>
      <c r="S3" s="31"/>
      <c r="T3" s="33"/>
      <c r="U3" s="26"/>
      <c r="V3" s="33"/>
      <c r="W3" s="31"/>
      <c r="X3" s="33"/>
      <c r="Y3" s="26"/>
      <c r="Z3" s="46"/>
    </row>
    <row r="4" spans="1:26" x14ac:dyDescent="0.25">
      <c r="A4" s="49" t="s">
        <v>23</v>
      </c>
      <c r="B4" s="50"/>
      <c r="C4" s="40"/>
      <c r="D4" s="42"/>
      <c r="E4" s="40"/>
      <c r="F4" s="33"/>
      <c r="G4" s="31"/>
      <c r="H4" s="33"/>
      <c r="I4" s="26"/>
      <c r="J4" s="44"/>
      <c r="K4" s="31"/>
      <c r="L4" s="33"/>
      <c r="M4" s="26"/>
      <c r="N4" s="28"/>
      <c r="O4" s="31"/>
      <c r="P4" s="33"/>
      <c r="Q4" s="26"/>
      <c r="R4" s="33"/>
      <c r="S4" s="31"/>
      <c r="T4" s="33"/>
      <c r="U4" s="26"/>
      <c r="V4" s="33"/>
      <c r="W4" s="31"/>
      <c r="X4" s="33"/>
      <c r="Y4" s="26"/>
      <c r="Z4" s="46"/>
    </row>
    <row r="5" spans="1:26" ht="45" x14ac:dyDescent="0.6">
      <c r="A5" s="51">
        <v>2024</v>
      </c>
      <c r="B5" s="52"/>
      <c r="C5" s="40"/>
      <c r="D5" s="42"/>
      <c r="E5" s="40"/>
      <c r="F5" s="33"/>
      <c r="G5" s="31"/>
      <c r="H5" s="33"/>
      <c r="I5" s="26"/>
      <c r="J5" s="44"/>
      <c r="K5" s="31"/>
      <c r="L5" s="33"/>
      <c r="M5" s="26"/>
      <c r="N5" s="28"/>
      <c r="O5" s="31"/>
      <c r="P5" s="33"/>
      <c r="Q5" s="26"/>
      <c r="R5" s="33"/>
      <c r="S5" s="31"/>
      <c r="T5" s="33"/>
      <c r="U5" s="26"/>
      <c r="V5" s="33"/>
      <c r="W5" s="31"/>
      <c r="X5" s="33"/>
      <c r="Y5" s="26"/>
      <c r="Z5" s="46"/>
    </row>
    <row r="6" spans="1:26" ht="26.25" x14ac:dyDescent="0.4">
      <c r="A6" s="53" t="s">
        <v>24</v>
      </c>
      <c r="B6" s="54"/>
      <c r="C6" s="40"/>
      <c r="D6" s="42"/>
      <c r="E6" s="40"/>
      <c r="F6" s="33"/>
      <c r="G6" s="31"/>
      <c r="H6" s="33"/>
      <c r="I6" s="27"/>
      <c r="J6" s="44"/>
      <c r="K6" s="31"/>
      <c r="L6" s="33"/>
      <c r="M6" s="27"/>
      <c r="N6" s="29"/>
      <c r="O6" s="31"/>
      <c r="P6" s="33"/>
      <c r="Q6" s="27"/>
      <c r="R6" s="33"/>
      <c r="S6" s="31"/>
      <c r="T6" s="33"/>
      <c r="U6" s="27"/>
      <c r="V6" s="33"/>
      <c r="W6" s="31"/>
      <c r="X6" s="33"/>
      <c r="Y6" s="27"/>
      <c r="Z6" s="46"/>
    </row>
    <row r="7" spans="1:26" x14ac:dyDescent="0.25">
      <c r="A7" s="1">
        <v>1</v>
      </c>
      <c r="B7" s="2" t="s">
        <v>25</v>
      </c>
      <c r="C7" s="3">
        <f>VLOOKUP(D7,'[1]Tabelen Masters'!I$4:J134,2,FALSE)</f>
        <v>0.58399999999999996</v>
      </c>
      <c r="D7" s="4">
        <v>17</v>
      </c>
      <c r="E7" s="3">
        <f t="shared" ref="E7:E56" si="0">D7/30</f>
        <v>0.56666666666666665</v>
      </c>
      <c r="F7" s="5">
        <f>_xlfn.XLOOKUP(B7,[2]Blad1!$C$2:$C$39,[2]Blad1!$Q$2:$Q$39,"nieuw ")</f>
        <v>123</v>
      </c>
      <c r="G7" s="6">
        <f t="shared" ref="G7:G56" si="1">IF(F7&lt;=1," ",10)</f>
        <v>10</v>
      </c>
      <c r="H7" s="7">
        <v>18</v>
      </c>
      <c r="I7" s="7">
        <v>16</v>
      </c>
      <c r="J7" s="5">
        <f>_xlfn.XLOOKUP(B7,[3]Blad1!$C$2:$C$30,[3]Blad1!$Q$2:$Q$30)</f>
        <v>118</v>
      </c>
      <c r="K7" s="6">
        <f t="shared" ref="K7:K47" si="2">IF(J7&lt;=1," ",10)</f>
        <v>10</v>
      </c>
      <c r="L7" s="1"/>
      <c r="M7" s="1"/>
      <c r="N7" s="8">
        <f>_xlfn.XLOOKUP(B7,[4]Blad1!$C$2:$C$35,[4]Blad1!$Q$2:$Q$35)</f>
        <v>100</v>
      </c>
      <c r="O7" s="6">
        <f t="shared" ref="O7:O56" si="3">IF(N7&lt;=1," ",10)</f>
        <v>10</v>
      </c>
      <c r="P7" s="1"/>
      <c r="Q7" s="1"/>
      <c r="R7" s="9">
        <f>_xlfn.XLOOKUP(B7,[5]Blad1!$C$2:$C$31,[5]Blad1!$Q$2:$Q$31)</f>
        <v>131</v>
      </c>
      <c r="S7" s="6">
        <f t="shared" ref="S7:S56" si="4">IF(R7&lt;=1," ",10)</f>
        <v>10</v>
      </c>
      <c r="T7" s="8">
        <v>24</v>
      </c>
      <c r="U7" s="8">
        <v>17</v>
      </c>
      <c r="V7" s="8">
        <f>_xlfn.XLOOKUP(B7,[6]Blad1!$C$2:$C$29,[6]Blad1!$Q$2:$Q$29)</f>
        <v>117</v>
      </c>
      <c r="W7" s="8">
        <f t="shared" ref="W7:W56" si="5">IF(V7&lt;=1," ",10)</f>
        <v>10</v>
      </c>
      <c r="X7" s="8"/>
      <c r="Y7" s="8"/>
      <c r="Z7" s="10">
        <f t="shared" ref="Z7:Z56" si="6">SUM(F7,G7,H7,J7,K7,L7,N7,O7,P7,R7,S7,T7,V7,W7,X7)</f>
        <v>681</v>
      </c>
    </row>
    <row r="8" spans="1:26" x14ac:dyDescent="0.25">
      <c r="A8" s="1">
        <v>2</v>
      </c>
      <c r="B8" s="2" t="s">
        <v>26</v>
      </c>
      <c r="C8" s="3">
        <f>VLOOKUP(D8,'[1]Tabelen Masters'!I$4:J99,2,FALSE)</f>
        <v>0.68400000000000005</v>
      </c>
      <c r="D8" s="4">
        <v>20</v>
      </c>
      <c r="E8" s="3">
        <f t="shared" si="0"/>
        <v>0.66666666666666663</v>
      </c>
      <c r="F8" s="5">
        <f>_xlfn.XLOOKUP(B8,[2]Blad1!$C$2:$C$39,[2]Blad1!$Q$2:$Q$39,"nieuw ")</f>
        <v>100</v>
      </c>
      <c r="G8" s="6">
        <f t="shared" si="1"/>
        <v>10</v>
      </c>
      <c r="H8" s="8"/>
      <c r="I8" s="8"/>
      <c r="J8" s="5">
        <f>_xlfn.XLOOKUP(B8,[3]Blad1!$C$2:$C$30,[3]Blad1!$Q$2:$Q$30)</f>
        <v>107</v>
      </c>
      <c r="K8" s="6">
        <f t="shared" si="2"/>
        <v>10</v>
      </c>
      <c r="L8" s="1"/>
      <c r="M8" s="1"/>
      <c r="N8" s="8">
        <f>_xlfn.XLOOKUP(B8,[4]Blad1!$C$2:$C$35,[4]Blad1!$Q$2:$Q$35)</f>
        <v>145</v>
      </c>
      <c r="O8" s="6">
        <f t="shared" si="3"/>
        <v>10</v>
      </c>
      <c r="P8" s="1">
        <v>28</v>
      </c>
      <c r="Q8" s="1">
        <v>22</v>
      </c>
      <c r="R8" s="9">
        <f>_xlfn.XLOOKUP(B8,[5]Blad1!$C$2:$C$31,[5]Blad1!$Q$2:$Q$31)</f>
        <v>100</v>
      </c>
      <c r="S8" s="6">
        <f t="shared" si="4"/>
        <v>10</v>
      </c>
      <c r="T8" s="8">
        <v>12</v>
      </c>
      <c r="U8" s="8"/>
      <c r="V8" s="8">
        <f>_xlfn.XLOOKUP(B8,[6]Blad1!$C$2:$C$29,[6]Blad1!$Q$2:$Q$29)</f>
        <v>97</v>
      </c>
      <c r="W8" s="8">
        <f t="shared" si="5"/>
        <v>10</v>
      </c>
      <c r="X8" s="8">
        <v>30</v>
      </c>
      <c r="Y8" s="8"/>
      <c r="Z8" s="10">
        <f t="shared" si="6"/>
        <v>669</v>
      </c>
    </row>
    <row r="9" spans="1:26" x14ac:dyDescent="0.25">
      <c r="A9" s="1">
        <v>3</v>
      </c>
      <c r="B9" s="11" t="s">
        <v>27</v>
      </c>
      <c r="C9" s="3">
        <f>VLOOKUP(D9,'[1]Tabelen Masters'!I$4:J126,2,FALSE)</f>
        <v>0.58399999999999996</v>
      </c>
      <c r="D9" s="10">
        <v>17</v>
      </c>
      <c r="E9" s="3">
        <f t="shared" si="0"/>
        <v>0.56666666666666665</v>
      </c>
      <c r="F9" s="5">
        <f>_xlfn.XLOOKUP(B9,[2]Blad1!$C$2:$C$39,[2]Blad1!$Q$2:$Q$39,"nieuw ")</f>
        <v>138</v>
      </c>
      <c r="G9" s="6">
        <f t="shared" si="1"/>
        <v>10</v>
      </c>
      <c r="H9" s="8">
        <v>14</v>
      </c>
      <c r="I9" s="7">
        <v>14</v>
      </c>
      <c r="J9" s="5">
        <f>_xlfn.XLOOKUP(B9,[3]Blad1!$C$2:$C$30,[3]Blad1!$Q$2:$Q$30)</f>
        <v>171</v>
      </c>
      <c r="K9" s="6">
        <f t="shared" si="2"/>
        <v>10</v>
      </c>
      <c r="L9" s="1"/>
      <c r="M9" s="12">
        <v>17</v>
      </c>
      <c r="N9" s="8">
        <f>_xlfn.XLOOKUP(B9,[4]Blad1!$C$2:$C$35,[4]Blad1!$Q$2:$Q$35)</f>
        <v>85</v>
      </c>
      <c r="O9" s="6">
        <f t="shared" si="3"/>
        <v>10</v>
      </c>
      <c r="P9" s="1"/>
      <c r="Q9" s="1"/>
      <c r="R9" s="9">
        <f>_xlfn.XLOOKUP(B9,[5]Blad1!$C$2:$C$31,[5]Blad1!$Q$2:$Q$31)</f>
        <v>82</v>
      </c>
      <c r="S9" s="6">
        <f t="shared" si="4"/>
        <v>10</v>
      </c>
      <c r="T9" s="8"/>
      <c r="U9" s="8"/>
      <c r="V9" s="8">
        <f>_xlfn.XLOOKUP(B9,[6]Blad1!$C$2:$C$29,[6]Blad1!$Q$2:$Q$29)</f>
        <v>117</v>
      </c>
      <c r="W9" s="8">
        <f t="shared" si="5"/>
        <v>10</v>
      </c>
      <c r="X9" s="8">
        <v>8</v>
      </c>
      <c r="Y9" s="8"/>
      <c r="Z9" s="10">
        <f t="shared" si="6"/>
        <v>665</v>
      </c>
    </row>
    <row r="10" spans="1:26" x14ac:dyDescent="0.25">
      <c r="A10" s="1">
        <v>4</v>
      </c>
      <c r="B10" s="2" t="s">
        <v>28</v>
      </c>
      <c r="C10" s="3">
        <f>VLOOKUP(D10,'[1]Tabelen Masters'!I$4:J64,2,FALSE)</f>
        <v>0.65</v>
      </c>
      <c r="D10" s="4">
        <v>19</v>
      </c>
      <c r="E10" s="3">
        <f t="shared" si="0"/>
        <v>0.6333333333333333</v>
      </c>
      <c r="F10" s="5">
        <f>_xlfn.XLOOKUP(B10,[2]Blad1!$C$2:$C$39,[2]Blad1!$Q$2:$Q$39,"nieuw ")</f>
        <v>122</v>
      </c>
      <c r="G10" s="6">
        <f t="shared" si="1"/>
        <v>10</v>
      </c>
      <c r="H10" s="8">
        <v>22</v>
      </c>
      <c r="I10" s="7">
        <v>19</v>
      </c>
      <c r="J10" s="5">
        <f>_xlfn.XLOOKUP(B10,[3]Blad1!$C$2:$C$30,[3]Blad1!$Q$2:$Q$30)</f>
        <v>105</v>
      </c>
      <c r="K10" s="6">
        <f t="shared" si="2"/>
        <v>10</v>
      </c>
      <c r="L10" s="1">
        <v>26</v>
      </c>
      <c r="M10" s="1"/>
      <c r="N10" s="8">
        <f>_xlfn.XLOOKUP(B10,[4]Blad1!$C$2:$C$35,[4]Blad1!$Q$2:$Q$35)</f>
        <v>81</v>
      </c>
      <c r="O10" s="6">
        <f t="shared" si="3"/>
        <v>10</v>
      </c>
      <c r="P10" s="1"/>
      <c r="Q10" s="1"/>
      <c r="R10" s="9">
        <f>_xlfn.XLOOKUP(B10,[5]Blad1!$C$2:$C$31,[5]Blad1!$Q$2:$Q$31)</f>
        <v>113</v>
      </c>
      <c r="S10" s="6">
        <f t="shared" si="4"/>
        <v>10</v>
      </c>
      <c r="T10" s="8">
        <v>10</v>
      </c>
      <c r="U10" s="8"/>
      <c r="V10" s="8">
        <f>_xlfn.XLOOKUP(B10,[6]Blad1!$C$2:$C$29,[6]Blad1!$Q$2:$Q$29)</f>
        <v>105</v>
      </c>
      <c r="W10" s="8">
        <f t="shared" si="5"/>
        <v>10</v>
      </c>
      <c r="X10" s="8">
        <v>28</v>
      </c>
      <c r="Y10" s="8"/>
      <c r="Z10" s="10">
        <f t="shared" si="6"/>
        <v>662</v>
      </c>
    </row>
    <row r="11" spans="1:26" x14ac:dyDescent="0.25">
      <c r="A11" s="1">
        <v>5</v>
      </c>
      <c r="B11" s="2" t="s">
        <v>29</v>
      </c>
      <c r="C11" s="3">
        <f>VLOOKUP(D11,'[1]Tabelen Masters'!I$4:J143,2,FALSE)</f>
        <v>0.68400000000000005</v>
      </c>
      <c r="D11" s="4">
        <v>20</v>
      </c>
      <c r="E11" s="3">
        <f t="shared" si="0"/>
        <v>0.66666666666666663</v>
      </c>
      <c r="F11" s="5">
        <f>_xlfn.XLOOKUP(B11,[2]Blad1!$C$2:$C$39,[2]Blad1!$Q$2:$Q$39,"nieuw ")</f>
        <v>130</v>
      </c>
      <c r="G11" s="6">
        <f t="shared" si="1"/>
        <v>10</v>
      </c>
      <c r="H11" s="8">
        <v>30</v>
      </c>
      <c r="I11" s="7">
        <v>21</v>
      </c>
      <c r="J11" s="5">
        <f>_xlfn.XLOOKUP(B11,[3]Blad1!$C$2:$C$30,[3]Blad1!$Q$2:$Q$30)</f>
        <v>97</v>
      </c>
      <c r="K11" s="6">
        <f t="shared" si="2"/>
        <v>10</v>
      </c>
      <c r="L11" s="1">
        <v>28</v>
      </c>
      <c r="M11" s="1"/>
      <c r="N11" s="8">
        <f>_xlfn.XLOOKUP(B11,[4]Blad1!$C$2:$C$35,[4]Blad1!$Q$2:$Q$35)</f>
        <v>116</v>
      </c>
      <c r="O11" s="6">
        <f t="shared" si="3"/>
        <v>10</v>
      </c>
      <c r="P11" s="1">
        <v>16</v>
      </c>
      <c r="Q11" s="1"/>
      <c r="R11" s="9">
        <f>_xlfn.XLOOKUP(B11,[5]Blad1!$C$2:$C$31,[5]Blad1!$Q$2:$Q$31)</f>
        <v>66</v>
      </c>
      <c r="S11" s="6">
        <f t="shared" si="4"/>
        <v>10</v>
      </c>
      <c r="T11" s="8"/>
      <c r="U11" s="8">
        <v>20</v>
      </c>
      <c r="V11" s="8">
        <f>_xlfn.XLOOKUP(B11,[6]Blad1!$C$2:$C$29,[6]Blad1!$Q$2:$Q$29)</f>
        <v>107</v>
      </c>
      <c r="W11" s="8">
        <f t="shared" si="5"/>
        <v>10</v>
      </c>
      <c r="X11" s="8">
        <v>18</v>
      </c>
      <c r="Y11" s="8"/>
      <c r="Z11" s="10">
        <f t="shared" si="6"/>
        <v>658</v>
      </c>
    </row>
    <row r="12" spans="1:26" x14ac:dyDescent="0.25">
      <c r="A12" s="1">
        <v>6</v>
      </c>
      <c r="B12" s="2" t="s">
        <v>30</v>
      </c>
      <c r="C12" s="3">
        <f>VLOOKUP(D12,'[1]Tabelen Masters'!I$4:J144,2,FALSE)</f>
        <v>0.55000000000000004</v>
      </c>
      <c r="D12" s="4">
        <v>16</v>
      </c>
      <c r="E12" s="3">
        <f t="shared" si="0"/>
        <v>0.53333333333333333</v>
      </c>
      <c r="F12" s="5">
        <f>_xlfn.XLOOKUP(B12,[2]Blad1!$C$2:$C$39,[2]Blad1!$Q$2:$Q$39,"nieuw ")</f>
        <v>112</v>
      </c>
      <c r="G12" s="6">
        <f t="shared" si="1"/>
        <v>10</v>
      </c>
      <c r="H12" s="8">
        <v>16</v>
      </c>
      <c r="I12" s="7"/>
      <c r="J12" s="5">
        <f>_xlfn.XLOOKUP(B12,[3]Blad1!$C$2:$C$30,[3]Blad1!$Q$2:$Q$30)</f>
        <v>68</v>
      </c>
      <c r="K12" s="6">
        <f t="shared" si="2"/>
        <v>10</v>
      </c>
      <c r="L12" s="1"/>
      <c r="M12" s="12">
        <v>15</v>
      </c>
      <c r="N12" s="8">
        <f>_xlfn.XLOOKUP(B12,[4]Blad1!$C$2:$C$35,[4]Blad1!$Q$2:$Q$35)</f>
        <v>123</v>
      </c>
      <c r="O12" s="6">
        <f t="shared" si="3"/>
        <v>10</v>
      </c>
      <c r="P12" s="1">
        <v>24</v>
      </c>
      <c r="Q12" s="1">
        <v>15</v>
      </c>
      <c r="R12" s="9">
        <f>_xlfn.XLOOKUP(B12,[5]Blad1!$C$2:$C$31,[5]Blad1!$Q$2:$Q$31)</f>
        <v>131</v>
      </c>
      <c r="S12" s="6">
        <f t="shared" si="4"/>
        <v>10</v>
      </c>
      <c r="T12" s="8"/>
      <c r="U12" s="8">
        <v>16</v>
      </c>
      <c r="V12" s="8">
        <f>_xlfn.XLOOKUP(B12,[6]Blad1!$C$2:$C$29,[6]Blad1!$Q$2:$Q$29)</f>
        <v>118</v>
      </c>
      <c r="W12" s="8">
        <f t="shared" si="5"/>
        <v>10</v>
      </c>
      <c r="X12" s="8"/>
      <c r="Y12" s="8"/>
      <c r="Z12" s="10">
        <f t="shared" si="6"/>
        <v>642</v>
      </c>
    </row>
    <row r="13" spans="1:26" x14ac:dyDescent="0.25">
      <c r="A13" s="1">
        <v>7</v>
      </c>
      <c r="B13" s="2" t="s">
        <v>31</v>
      </c>
      <c r="C13" s="3">
        <f>VLOOKUP(D13,'[1]Tabelen Masters'!I$4:J108,2,FALSE)</f>
        <v>0.65</v>
      </c>
      <c r="D13" s="4">
        <v>19</v>
      </c>
      <c r="E13" s="3">
        <f t="shared" si="0"/>
        <v>0.6333333333333333</v>
      </c>
      <c r="F13" s="5">
        <v>100</v>
      </c>
      <c r="G13" s="6">
        <f t="shared" si="1"/>
        <v>10</v>
      </c>
      <c r="H13" s="8">
        <v>20</v>
      </c>
      <c r="I13" s="7">
        <v>19</v>
      </c>
      <c r="J13" s="5">
        <f>_xlfn.XLOOKUP(B13,[3]Blad1!$C$2:$C$30,[3]Blad1!$Q$2:$Q$30)</f>
        <v>115</v>
      </c>
      <c r="K13" s="6">
        <f t="shared" si="2"/>
        <v>10</v>
      </c>
      <c r="L13" s="1"/>
      <c r="M13" s="1"/>
      <c r="N13" s="8">
        <f>_xlfn.XLOOKUP(B13,[4]Blad1!$C$2:$C$35,[4]Blad1!$Q$2:$Q$35)</f>
        <v>128</v>
      </c>
      <c r="O13" s="6">
        <f t="shared" si="3"/>
        <v>10</v>
      </c>
      <c r="P13" s="1">
        <v>20</v>
      </c>
      <c r="Q13" s="1">
        <v>20</v>
      </c>
      <c r="R13" s="9">
        <f>_xlfn.XLOOKUP(B13,[5]Blad1!$C$2:$C$31,[5]Blad1!$Q$2:$Q$31)</f>
        <v>105</v>
      </c>
      <c r="S13" s="6">
        <f t="shared" si="4"/>
        <v>10</v>
      </c>
      <c r="T13" s="8">
        <v>20</v>
      </c>
      <c r="U13" s="8"/>
      <c r="V13" s="8">
        <f>_xlfn.XLOOKUP(B13,[6]Blad1!$C$2:$C$29,[6]Blad1!$Q$2:$Q$29)</f>
        <v>84</v>
      </c>
      <c r="W13" s="8">
        <f t="shared" si="5"/>
        <v>10</v>
      </c>
      <c r="X13" s="8"/>
      <c r="Y13" s="8"/>
      <c r="Z13" s="10">
        <f t="shared" si="6"/>
        <v>642</v>
      </c>
    </row>
    <row r="14" spans="1:26" x14ac:dyDescent="0.25">
      <c r="A14" s="1">
        <v>8</v>
      </c>
      <c r="B14" s="11" t="s">
        <v>32</v>
      </c>
      <c r="C14" s="3">
        <f>VLOOKUP(D14,'[1]Tabelen Masters'!I$4:J97,2,FALSE)</f>
        <v>0.55000000000000004</v>
      </c>
      <c r="D14" s="13">
        <v>16</v>
      </c>
      <c r="E14" s="3">
        <f t="shared" si="0"/>
        <v>0.53333333333333333</v>
      </c>
      <c r="F14" s="5">
        <f>_xlfn.XLOOKUP(B14,[2]Blad1!$C$2:$C$39,[2]Blad1!$Q$2:$Q$39,"nieuw ")</f>
        <v>71</v>
      </c>
      <c r="G14" s="6">
        <f t="shared" si="1"/>
        <v>10</v>
      </c>
      <c r="H14" s="8"/>
      <c r="I14" s="8">
        <v>15</v>
      </c>
      <c r="J14" s="5">
        <f>_xlfn.XLOOKUP(B14,[3]Blad1!$C$2:$C$30,[3]Blad1!$Q$2:$Q$30)</f>
        <v>126</v>
      </c>
      <c r="K14" s="6">
        <f t="shared" si="2"/>
        <v>10</v>
      </c>
      <c r="L14" s="1">
        <v>18</v>
      </c>
      <c r="M14" s="12">
        <v>16</v>
      </c>
      <c r="N14" s="8">
        <f>_xlfn.XLOOKUP(B14,[4]Blad1!$C$2:$C$35,[4]Blad1!$Q$2:$Q$35)</f>
        <v>109</v>
      </c>
      <c r="O14" s="6">
        <f t="shared" si="3"/>
        <v>10</v>
      </c>
      <c r="P14" s="1">
        <v>22</v>
      </c>
      <c r="Q14" s="1"/>
      <c r="R14" s="9">
        <f>_xlfn.XLOOKUP(B14,[5]Blad1!$C$2:$C$31,[5]Blad1!$Q$2:$Q$31)</f>
        <v>96</v>
      </c>
      <c r="S14" s="6">
        <f t="shared" si="4"/>
        <v>10</v>
      </c>
      <c r="T14" s="7"/>
      <c r="U14" s="7"/>
      <c r="V14" s="8">
        <f>_xlfn.XLOOKUP(B14,[6]Blad1!$C$2:$C$29,[6]Blad1!$Q$2:$Q$29)</f>
        <v>90</v>
      </c>
      <c r="W14" s="8">
        <f t="shared" si="5"/>
        <v>10</v>
      </c>
      <c r="X14" s="8">
        <v>24</v>
      </c>
      <c r="Y14" s="7"/>
      <c r="Z14" s="10">
        <f t="shared" si="6"/>
        <v>606</v>
      </c>
    </row>
    <row r="15" spans="1:26" x14ac:dyDescent="0.25">
      <c r="A15" s="1">
        <v>9</v>
      </c>
      <c r="B15" s="2" t="s">
        <v>33</v>
      </c>
      <c r="C15" s="3">
        <f>VLOOKUP(D15,'[1]Tabelen Masters'!I$4:J109,2,FALSE)</f>
        <v>0.85</v>
      </c>
      <c r="D15" s="4">
        <v>25</v>
      </c>
      <c r="E15" s="3">
        <f t="shared" si="0"/>
        <v>0.83333333333333337</v>
      </c>
      <c r="F15" s="5">
        <f>_xlfn.XLOOKUP(B15,[2]Blad1!$C$2:$C$39,[2]Blad1!$Q$2:$Q$39,"nieuw ")</f>
        <v>118</v>
      </c>
      <c r="G15" s="6">
        <f t="shared" si="1"/>
        <v>10</v>
      </c>
      <c r="H15" s="8"/>
      <c r="I15" s="7"/>
      <c r="J15" s="5">
        <f>_xlfn.XLOOKUP(B15,[3]Blad1!$C$2:$C$30,[3]Blad1!$Q$2:$Q$30)</f>
        <v>91</v>
      </c>
      <c r="K15" s="6">
        <f t="shared" si="2"/>
        <v>10</v>
      </c>
      <c r="L15" s="1">
        <v>20</v>
      </c>
      <c r="M15" s="1"/>
      <c r="N15" s="8">
        <f>_xlfn.XLOOKUP(B15,[4]Blad1!$C$2:$C$35,[4]Blad1!$Q$2:$Q$35)</f>
        <v>102</v>
      </c>
      <c r="O15" s="6">
        <f t="shared" si="3"/>
        <v>10</v>
      </c>
      <c r="P15" s="1">
        <v>30</v>
      </c>
      <c r="Q15" s="14">
        <v>25</v>
      </c>
      <c r="R15" s="9">
        <f>_xlfn.XLOOKUP(B15,[5]Blad1!$C$2:$C$31,[5]Blad1!$Q$2:$Q$31)</f>
        <v>100</v>
      </c>
      <c r="S15" s="6">
        <f t="shared" si="4"/>
        <v>10</v>
      </c>
      <c r="T15" s="15">
        <v>14</v>
      </c>
      <c r="U15" s="15"/>
      <c r="V15" s="8">
        <f>_xlfn.XLOOKUP(B15,[6]Blad1!$C$2:$C$29,[6]Blad1!$Q$2:$Q$29)</f>
        <v>80</v>
      </c>
      <c r="W15" s="8">
        <f t="shared" si="5"/>
        <v>10</v>
      </c>
      <c r="X15" s="8"/>
      <c r="Y15" s="15"/>
      <c r="Z15" s="10">
        <f t="shared" si="6"/>
        <v>605</v>
      </c>
    </row>
    <row r="16" spans="1:26" x14ac:dyDescent="0.25">
      <c r="A16" s="1">
        <v>10</v>
      </c>
      <c r="B16" s="11" t="s">
        <v>34</v>
      </c>
      <c r="C16" s="3">
        <f>VLOOKUP(D16,'[1]Tabelen Masters'!I$4:J147,2,FALSE)</f>
        <v>0.55000000000000004</v>
      </c>
      <c r="D16" s="13">
        <v>16</v>
      </c>
      <c r="E16" s="3">
        <f t="shared" si="0"/>
        <v>0.53333333333333333</v>
      </c>
      <c r="F16" s="5">
        <f>_xlfn.XLOOKUP(B16,[2]Blad1!$C$2:$C$39,[2]Blad1!$Q$2:$Q$39,"nieuw ")</f>
        <v>126</v>
      </c>
      <c r="G16" s="6">
        <f t="shared" si="1"/>
        <v>10</v>
      </c>
      <c r="H16" s="8">
        <v>12</v>
      </c>
      <c r="I16" s="7">
        <v>16</v>
      </c>
      <c r="J16" s="5">
        <f>_xlfn.XLOOKUP(B16,[3]Blad1!$C$2:$C$30,[3]Blad1!$Q$2:$Q$30)</f>
        <v>84</v>
      </c>
      <c r="K16" s="6">
        <f t="shared" si="2"/>
        <v>10</v>
      </c>
      <c r="L16" s="1"/>
      <c r="M16" s="1"/>
      <c r="N16" s="8">
        <f>_xlfn.XLOOKUP(B16,[4]Blad1!$C$2:$C$35,[4]Blad1!$Q$2:$Q$35)</f>
        <v>103</v>
      </c>
      <c r="O16" s="6">
        <f t="shared" si="3"/>
        <v>10</v>
      </c>
      <c r="P16" s="1">
        <v>8</v>
      </c>
      <c r="Q16" s="1"/>
      <c r="R16" s="9">
        <f>_xlfn.XLOOKUP(B16,[5]Blad1!$C$2:$C$31,[5]Blad1!$Q$2:$Q$31)</f>
        <v>106</v>
      </c>
      <c r="S16" s="6">
        <f t="shared" si="4"/>
        <v>10</v>
      </c>
      <c r="T16" s="8">
        <v>22</v>
      </c>
      <c r="U16" s="8"/>
      <c r="V16" s="8">
        <f>_xlfn.XLOOKUP(B16,[6]Blad1!$C$2:$C$29,[6]Blad1!$Q$2:$Q$29)</f>
        <v>84</v>
      </c>
      <c r="W16" s="8">
        <f t="shared" si="5"/>
        <v>10</v>
      </c>
      <c r="X16" s="8"/>
      <c r="Y16" s="8"/>
      <c r="Z16" s="10">
        <f t="shared" si="6"/>
        <v>595</v>
      </c>
    </row>
    <row r="17" spans="1:26" x14ac:dyDescent="0.25">
      <c r="A17" s="1">
        <v>11</v>
      </c>
      <c r="B17" s="16" t="s">
        <v>35</v>
      </c>
      <c r="C17" s="3">
        <f>VLOOKUP(D17,'[1]Tabelen Masters'!I$4:J84,2,FALSE)</f>
        <v>0.51700000000000002</v>
      </c>
      <c r="D17" s="4">
        <v>15</v>
      </c>
      <c r="E17" s="3">
        <f t="shared" si="0"/>
        <v>0.5</v>
      </c>
      <c r="F17" s="5">
        <f>_xlfn.XLOOKUP(B17,[2]Blad1!$C$2:$C$39,[2]Blad1!$Q$2:$Q$39,"nieuw ")</f>
        <v>110</v>
      </c>
      <c r="G17" s="6">
        <f t="shared" si="1"/>
        <v>10</v>
      </c>
      <c r="H17" s="8">
        <v>24</v>
      </c>
      <c r="I17" s="7"/>
      <c r="J17" s="5">
        <f>_xlfn.XLOOKUP(B17,[3]Blad1!$C$2:$C$30,[3]Blad1!$Q$2:$Q$30)</f>
        <v>85</v>
      </c>
      <c r="K17" s="6">
        <f t="shared" si="2"/>
        <v>10</v>
      </c>
      <c r="L17" s="17">
        <v>30</v>
      </c>
      <c r="M17" s="18">
        <v>15</v>
      </c>
      <c r="N17" s="8">
        <f>_xlfn.XLOOKUP(B17,[4]Blad1!$C$2:$C$35,[4]Blad1!$Q$2:$Q$35)</f>
        <v>100</v>
      </c>
      <c r="O17" s="6">
        <f t="shared" si="3"/>
        <v>10</v>
      </c>
      <c r="P17" s="1"/>
      <c r="Q17" s="1"/>
      <c r="R17" s="9">
        <f>_xlfn.XLOOKUP(B17,[5]Blad1!$C$2:$C$31,[5]Blad1!$Q$2:$Q$31)</f>
        <v>83</v>
      </c>
      <c r="S17" s="6">
        <f t="shared" si="4"/>
        <v>10</v>
      </c>
      <c r="T17" s="8"/>
      <c r="U17" s="8"/>
      <c r="V17" s="8">
        <f>_xlfn.XLOOKUP(B17,[6]Blad1!$C$2:$C$29,[6]Blad1!$Q$2:$Q$29)</f>
        <v>106</v>
      </c>
      <c r="W17" s="8">
        <f t="shared" si="5"/>
        <v>10</v>
      </c>
      <c r="X17" s="8"/>
      <c r="Y17" s="8"/>
      <c r="Z17" s="10">
        <f t="shared" si="6"/>
        <v>588</v>
      </c>
    </row>
    <row r="18" spans="1:26" x14ac:dyDescent="0.25">
      <c r="A18" s="1">
        <v>12</v>
      </c>
      <c r="B18" s="11" t="s">
        <v>36</v>
      </c>
      <c r="C18" s="3">
        <f>VLOOKUP(D18,'[1]Tabelen Masters'!I$4:J91,2,FALSE)</f>
        <v>0.55000000000000004</v>
      </c>
      <c r="D18" s="13">
        <v>16</v>
      </c>
      <c r="E18" s="3">
        <f t="shared" si="0"/>
        <v>0.53333333333333333</v>
      </c>
      <c r="F18" s="5">
        <f>_xlfn.XLOOKUP(B18,[2]Blad1!$C$2:$C$39,[2]Blad1!$Q$2:$Q$39,"nieuw ")</f>
        <v>87</v>
      </c>
      <c r="G18" s="6">
        <f t="shared" si="1"/>
        <v>10</v>
      </c>
      <c r="H18" s="8"/>
      <c r="I18" s="8"/>
      <c r="J18" s="5">
        <f>_xlfn.XLOOKUP(B18,[3]Blad1!$C$2:$C$30,[3]Blad1!$Q$2:$Q$30)</f>
        <v>68</v>
      </c>
      <c r="K18" s="6">
        <f t="shared" si="2"/>
        <v>10</v>
      </c>
      <c r="L18" s="1"/>
      <c r="M18" s="12">
        <v>15</v>
      </c>
      <c r="N18" s="8">
        <f>_xlfn.XLOOKUP(B18,[4]Blad1!$C$2:$C$35,[4]Blad1!$Q$2:$Q$35)</f>
        <v>113</v>
      </c>
      <c r="O18" s="6">
        <f t="shared" si="3"/>
        <v>10</v>
      </c>
      <c r="P18" s="1">
        <v>26</v>
      </c>
      <c r="Q18" s="1"/>
      <c r="R18" s="9">
        <f>_xlfn.XLOOKUP(B18,[5]Blad1!$C$2:$C$31,[5]Blad1!$Q$2:$Q$31)</f>
        <v>120</v>
      </c>
      <c r="S18" s="6">
        <f t="shared" si="4"/>
        <v>10</v>
      </c>
      <c r="T18" s="8"/>
      <c r="U18" s="8">
        <v>16</v>
      </c>
      <c r="V18" s="8">
        <f>_xlfn.XLOOKUP(B18,[6]Blad1!$C$2:$C$29,[6]Blad1!$Q$2:$Q$29)</f>
        <v>96</v>
      </c>
      <c r="W18" s="8">
        <f t="shared" si="5"/>
        <v>10</v>
      </c>
      <c r="X18" s="8">
        <v>20</v>
      </c>
      <c r="Y18" s="8"/>
      <c r="Z18" s="10">
        <f t="shared" si="6"/>
        <v>580</v>
      </c>
    </row>
    <row r="19" spans="1:26" x14ac:dyDescent="0.25">
      <c r="A19" s="1">
        <v>13</v>
      </c>
      <c r="B19" s="2" t="s">
        <v>37</v>
      </c>
      <c r="C19" s="3">
        <f>VLOOKUP(D19,'[1]Tabelen Masters'!I$4:J103,2,FALSE)</f>
        <v>0.61699999999999999</v>
      </c>
      <c r="D19" s="4">
        <v>18</v>
      </c>
      <c r="E19" s="3">
        <f t="shared" si="0"/>
        <v>0.6</v>
      </c>
      <c r="F19" s="5">
        <f>_xlfn.XLOOKUP(B19,[2]Blad1!$C$2:$C$39,[2]Blad1!$Q$2:$Q$39,"nieuw ")</f>
        <v>102</v>
      </c>
      <c r="G19" s="6">
        <f t="shared" si="1"/>
        <v>10</v>
      </c>
      <c r="H19" s="19">
        <v>28</v>
      </c>
      <c r="I19" s="7">
        <v>18</v>
      </c>
      <c r="J19" s="5">
        <f>_xlfn.XLOOKUP(B19,[3]Blad1!$C$2:$C$30,[3]Blad1!$Q$2:$Q$30)</f>
        <v>83</v>
      </c>
      <c r="K19" s="6">
        <f t="shared" si="2"/>
        <v>10</v>
      </c>
      <c r="L19" s="1"/>
      <c r="M19" s="1"/>
      <c r="N19" s="8">
        <f>_xlfn.XLOOKUP(B19,[4]Blad1!$C$2:$C$35,[4]Blad1!$Q$2:$Q$35)</f>
        <v>100</v>
      </c>
      <c r="O19" s="6">
        <f t="shared" si="3"/>
        <v>10</v>
      </c>
      <c r="P19" s="1">
        <v>10</v>
      </c>
      <c r="Q19" s="1"/>
      <c r="R19" s="9">
        <f>_xlfn.XLOOKUP(B19,[5]Blad1!$C$2:$C$31,[5]Blad1!$Q$2:$Q$31)</f>
        <v>72</v>
      </c>
      <c r="S19" s="6">
        <f t="shared" si="4"/>
        <v>10</v>
      </c>
      <c r="T19" s="8"/>
      <c r="U19" s="8">
        <v>17</v>
      </c>
      <c r="V19" s="20">
        <v>120</v>
      </c>
      <c r="W19" s="8">
        <f t="shared" si="5"/>
        <v>10</v>
      </c>
      <c r="X19" s="8">
        <v>12</v>
      </c>
      <c r="Y19" s="8">
        <v>18</v>
      </c>
      <c r="Z19" s="10">
        <f t="shared" si="6"/>
        <v>577</v>
      </c>
    </row>
    <row r="20" spans="1:26" x14ac:dyDescent="0.25">
      <c r="A20" s="1">
        <v>14</v>
      </c>
      <c r="B20" s="2" t="s">
        <v>38</v>
      </c>
      <c r="C20" s="3">
        <f>VLOOKUP(D20,'[1]Tabelen Masters'!I$4:J115,2,FALSE)</f>
        <v>0.58399999999999996</v>
      </c>
      <c r="D20" s="4">
        <v>17</v>
      </c>
      <c r="E20" s="3">
        <f t="shared" si="0"/>
        <v>0.56666666666666665</v>
      </c>
      <c r="F20" s="5">
        <f>_xlfn.XLOOKUP(B20,[2]Blad1!$C$2:$C$39,[2]Blad1!$Q$2:$Q$39,"nieuw ")</f>
        <v>100</v>
      </c>
      <c r="G20" s="6">
        <f t="shared" si="1"/>
        <v>10</v>
      </c>
      <c r="H20" s="8">
        <v>26</v>
      </c>
      <c r="I20" s="8"/>
      <c r="J20" s="5">
        <f>_xlfn.XLOOKUP(B20,[3]Blad1!$C$2:$C$30,[3]Blad1!$Q$2:$Q$30)</f>
        <v>97</v>
      </c>
      <c r="K20" s="6">
        <f t="shared" si="2"/>
        <v>10</v>
      </c>
      <c r="L20" s="1">
        <v>24</v>
      </c>
      <c r="M20" s="1"/>
      <c r="N20" s="8">
        <f>_xlfn.XLOOKUP(B20,[4]Blad1!$C$2:$C$35,[4]Blad1!$Q$2:$Q$35)</f>
        <v>75</v>
      </c>
      <c r="O20" s="6">
        <f t="shared" si="3"/>
        <v>10</v>
      </c>
      <c r="P20" s="1"/>
      <c r="Q20" s="1">
        <v>17</v>
      </c>
      <c r="R20" s="9">
        <f>_xlfn.XLOOKUP(B20,[5]Blad1!$C$2:$C$31,[5]Blad1!$Q$2:$Q$31)</f>
        <v>85</v>
      </c>
      <c r="S20" s="6">
        <f t="shared" si="4"/>
        <v>10</v>
      </c>
      <c r="T20" s="8"/>
      <c r="U20" s="8"/>
      <c r="V20" s="8">
        <f>_xlfn.XLOOKUP(B20,[6]Blad1!$C$2:$C$29,[6]Blad1!$Q$2:$Q$29)</f>
        <v>100</v>
      </c>
      <c r="W20" s="8">
        <f t="shared" si="5"/>
        <v>10</v>
      </c>
      <c r="X20" s="8">
        <v>16</v>
      </c>
      <c r="Y20" s="8"/>
      <c r="Z20" s="10">
        <f t="shared" si="6"/>
        <v>573</v>
      </c>
    </row>
    <row r="21" spans="1:26" x14ac:dyDescent="0.25">
      <c r="A21" s="1">
        <v>15</v>
      </c>
      <c r="B21" s="16" t="s">
        <v>39</v>
      </c>
      <c r="C21" s="3">
        <f>VLOOKUP(D21,'[1]Tabelen Masters'!I$4:J76,2,FALSE)</f>
        <v>0.55000000000000004</v>
      </c>
      <c r="D21" s="4">
        <v>16</v>
      </c>
      <c r="E21" s="3">
        <f t="shared" si="0"/>
        <v>0.53333333333333333</v>
      </c>
      <c r="F21" s="5">
        <f>_xlfn.XLOOKUP(B21,[2]Blad1!$C$2:$C$39,[2]Blad1!$Q$2:$Q$39,"nieuw ")</f>
        <v>102</v>
      </c>
      <c r="G21" s="6">
        <f t="shared" si="1"/>
        <v>10</v>
      </c>
      <c r="H21" s="21">
        <v>10</v>
      </c>
      <c r="I21" s="22"/>
      <c r="J21" s="5">
        <f>_xlfn.XLOOKUP(B21,[3]Blad1!$C$2:$C$30,[3]Blad1!$Q$2:$Q$30)</f>
        <v>126</v>
      </c>
      <c r="K21" s="6">
        <f t="shared" si="2"/>
        <v>10</v>
      </c>
      <c r="L21" s="1">
        <v>14</v>
      </c>
      <c r="M21" s="12">
        <v>18</v>
      </c>
      <c r="N21" s="8">
        <f>_xlfn.XLOOKUP(B21,[4]Blad1!$C$2:$C$35,[4]Blad1!$Q$2:$Q$35)</f>
        <v>91</v>
      </c>
      <c r="O21" s="6">
        <f t="shared" si="3"/>
        <v>10</v>
      </c>
      <c r="P21" s="1"/>
      <c r="Q21" s="1"/>
      <c r="R21" s="9">
        <f>_xlfn.XLOOKUP(B21,[5]Blad1!$C$2:$C$31,[5]Blad1!$Q$2:$Q$31)</f>
        <v>47</v>
      </c>
      <c r="S21" s="6">
        <f t="shared" si="4"/>
        <v>10</v>
      </c>
      <c r="T21" s="8"/>
      <c r="U21" s="8">
        <v>16</v>
      </c>
      <c r="V21" s="8">
        <f>_xlfn.XLOOKUP(B21,[6]Blad1!$C$2:$C$29,[6]Blad1!$Q$2:$Q$29)</f>
        <v>115</v>
      </c>
      <c r="W21" s="8">
        <f t="shared" si="5"/>
        <v>10</v>
      </c>
      <c r="X21" s="8">
        <v>10</v>
      </c>
      <c r="Y21" s="8"/>
      <c r="Z21" s="10">
        <f t="shared" si="6"/>
        <v>565</v>
      </c>
    </row>
    <row r="22" spans="1:26" x14ac:dyDescent="0.25">
      <c r="A22" s="1">
        <v>16</v>
      </c>
      <c r="B22" s="2" t="s">
        <v>40</v>
      </c>
      <c r="C22" s="3">
        <f>VLOOKUP(D22,'[1]Tabelen Masters'!I$4:J120,2,FALSE)</f>
        <v>0.61699999999999999</v>
      </c>
      <c r="D22" s="4">
        <v>18</v>
      </c>
      <c r="E22" s="3">
        <f t="shared" si="0"/>
        <v>0.6</v>
      </c>
      <c r="F22" s="5">
        <f>_xlfn.XLOOKUP(B22,[2]Blad1!$C$2:$C$39,[2]Blad1!$Q$2:$Q$39,"nieuw ")</f>
        <v>83</v>
      </c>
      <c r="G22" s="6">
        <f t="shared" si="1"/>
        <v>10</v>
      </c>
      <c r="H22" s="8"/>
      <c r="I22" s="8"/>
      <c r="J22" s="5">
        <f>_xlfn.XLOOKUP(B22,[3]Blad1!$C$2:$C$30,[3]Blad1!$Q$2:$Q$30)</f>
        <v>97</v>
      </c>
      <c r="K22" s="6">
        <f t="shared" si="2"/>
        <v>10</v>
      </c>
      <c r="L22" s="1"/>
      <c r="M22" s="1"/>
      <c r="N22" s="8">
        <f>_xlfn.XLOOKUP(B22,[4]Blad1!$C$2:$C$35,[4]Blad1!$Q$2:$Q$35)</f>
        <v>97</v>
      </c>
      <c r="O22" s="6">
        <f t="shared" si="3"/>
        <v>10</v>
      </c>
      <c r="P22" s="1"/>
      <c r="Q22" s="1"/>
      <c r="R22" s="9">
        <f>_xlfn.XLOOKUP(B22,[5]Blad1!$C$2:$C$31,[5]Blad1!$Q$2:$Q$31)</f>
        <v>105</v>
      </c>
      <c r="S22" s="6">
        <f t="shared" si="4"/>
        <v>10</v>
      </c>
      <c r="T22" s="8">
        <v>18</v>
      </c>
      <c r="U22" s="8"/>
      <c r="V22" s="8">
        <f>_xlfn.XLOOKUP(B22,[6]Blad1!$C$2:$C$29,[6]Blad1!$Q$2:$Q$29)</f>
        <v>86</v>
      </c>
      <c r="W22" s="8">
        <f t="shared" si="5"/>
        <v>10</v>
      </c>
      <c r="X22" s="8"/>
      <c r="Y22" s="8"/>
      <c r="Z22" s="10">
        <f t="shared" si="6"/>
        <v>536</v>
      </c>
    </row>
    <row r="23" spans="1:26" x14ac:dyDescent="0.25">
      <c r="A23" s="1">
        <v>17</v>
      </c>
      <c r="B23" s="2" t="s">
        <v>41</v>
      </c>
      <c r="C23" s="3">
        <f>VLOOKUP(D23,'[1]Tabelen Masters'!I$4:J87,2,FALSE)</f>
        <v>0.45</v>
      </c>
      <c r="D23" s="4">
        <v>13</v>
      </c>
      <c r="E23" s="3">
        <f t="shared" si="0"/>
        <v>0.43333333333333335</v>
      </c>
      <c r="F23" s="5">
        <f>_xlfn.XLOOKUP(B23,[2]Blad1!$C$2:$C$39,[2]Blad1!$Q$2:$Q$39,"nieuw ")</f>
        <v>50</v>
      </c>
      <c r="G23" s="6">
        <f t="shared" si="1"/>
        <v>10</v>
      </c>
      <c r="H23" s="8"/>
      <c r="I23" s="8">
        <v>13</v>
      </c>
      <c r="J23" s="5">
        <f>_xlfn.XLOOKUP(B23,[3]Blad1!$C$2:$C$30,[3]Blad1!$Q$2:$Q$30)</f>
        <v>111</v>
      </c>
      <c r="K23" s="6">
        <f t="shared" si="2"/>
        <v>10</v>
      </c>
      <c r="L23" s="1">
        <v>12</v>
      </c>
      <c r="M23" s="1"/>
      <c r="N23" s="8">
        <f>_xlfn.XLOOKUP(B23,[4]Blad1!$C$2:$C$35,[4]Blad1!$Q$2:$Q$35)</f>
        <v>134</v>
      </c>
      <c r="O23" s="6">
        <f t="shared" si="3"/>
        <v>10</v>
      </c>
      <c r="P23" s="1">
        <v>12</v>
      </c>
      <c r="Q23" s="1">
        <v>14</v>
      </c>
      <c r="R23" s="9">
        <f>_xlfn.XLOOKUP(B23,[5]Blad1!$C$2:$C$31,[5]Blad1!$Q$2:$Q$31)</f>
        <v>60</v>
      </c>
      <c r="S23" s="6">
        <f t="shared" si="4"/>
        <v>10</v>
      </c>
      <c r="T23" s="8"/>
      <c r="U23" s="8">
        <v>13</v>
      </c>
      <c r="V23" s="8">
        <f>_xlfn.XLOOKUP(B23,[6]Blad1!$C$2:$C$29,[6]Blad1!$Q$2:$Q$29)</f>
        <v>96</v>
      </c>
      <c r="W23" s="8">
        <f t="shared" si="5"/>
        <v>10</v>
      </c>
      <c r="X23" s="8"/>
      <c r="Y23" s="8"/>
      <c r="Z23" s="10">
        <f t="shared" si="6"/>
        <v>525</v>
      </c>
    </row>
    <row r="24" spans="1:26" x14ac:dyDescent="0.25">
      <c r="A24" s="1">
        <v>18</v>
      </c>
      <c r="B24" s="11" t="s">
        <v>42</v>
      </c>
      <c r="C24" s="3">
        <f>VLOOKUP(D24,'[1]Tabelen Masters'!I$4:J112,2,FALSE)</f>
        <v>0.45</v>
      </c>
      <c r="D24" s="13">
        <v>13</v>
      </c>
      <c r="E24" s="3">
        <f t="shared" si="0"/>
        <v>0.43333333333333335</v>
      </c>
      <c r="F24" s="5">
        <f>_xlfn.XLOOKUP(B24,[2]Blad1!$C$2:$C$39,[2]Blad1!$Q$2:$Q$39,"nieuw ")</f>
        <v>96</v>
      </c>
      <c r="G24" s="6">
        <f t="shared" si="1"/>
        <v>10</v>
      </c>
      <c r="H24" s="8"/>
      <c r="I24" s="8"/>
      <c r="J24" s="5">
        <f>_xlfn.XLOOKUP(B24,[3]Blad1!$C$2:$C$30,[3]Blad1!$Q$2:$Q$30)</f>
        <v>85</v>
      </c>
      <c r="K24" s="6">
        <f t="shared" si="2"/>
        <v>10</v>
      </c>
      <c r="L24" s="1">
        <v>22</v>
      </c>
      <c r="M24" s="1"/>
      <c r="N24" s="8">
        <f>_xlfn.XLOOKUP(B24,[4]Blad1!$C$2:$C$35,[4]Blad1!$Q$2:$Q$35)</f>
        <v>96</v>
      </c>
      <c r="O24" s="6">
        <f t="shared" si="3"/>
        <v>10</v>
      </c>
      <c r="P24" s="1"/>
      <c r="Q24" s="1"/>
      <c r="R24" s="9">
        <f>_xlfn.XLOOKUP(B24,[5]Blad1!$C$2:$C$31,[5]Blad1!$Q$2:$Q$31)</f>
        <v>114</v>
      </c>
      <c r="S24" s="6">
        <f t="shared" si="4"/>
        <v>10</v>
      </c>
      <c r="T24" s="8">
        <v>8</v>
      </c>
      <c r="U24" s="8"/>
      <c r="V24" s="8">
        <f>_xlfn.XLOOKUP(B24,[6]Blad1!$C$2:$C$29,[6]Blad1!$Q$2:$Q$29)</f>
        <v>50</v>
      </c>
      <c r="W24" s="8">
        <f t="shared" si="5"/>
        <v>10</v>
      </c>
      <c r="X24" s="8"/>
      <c r="Y24" s="8">
        <v>13</v>
      </c>
      <c r="Z24" s="10">
        <f t="shared" si="6"/>
        <v>521</v>
      </c>
    </row>
    <row r="25" spans="1:26" x14ac:dyDescent="0.25">
      <c r="A25" s="1">
        <v>19</v>
      </c>
      <c r="B25" s="2" t="s">
        <v>43</v>
      </c>
      <c r="C25" s="3">
        <f>VLOOKUP(D25,'[1]Tabelen Masters'!I$4:J137,2,FALSE)</f>
        <v>0.45</v>
      </c>
      <c r="D25" s="4">
        <v>13</v>
      </c>
      <c r="E25" s="3">
        <f t="shared" si="0"/>
        <v>0.43333333333333335</v>
      </c>
      <c r="F25" s="5">
        <f>_xlfn.XLOOKUP(B25,[2]Blad1!$C$2:$C$39,[2]Blad1!$Q$2:$Q$39,"nieuw ")</f>
        <v>96</v>
      </c>
      <c r="G25" s="6">
        <f t="shared" si="1"/>
        <v>10</v>
      </c>
      <c r="H25" s="8"/>
      <c r="I25" s="8"/>
      <c r="J25" s="5">
        <f>_xlfn.XLOOKUP(B25,[3]Blad1!$C$2:$C$30,[3]Blad1!$Q$2:$Q$30)</f>
        <v>132</v>
      </c>
      <c r="K25" s="6">
        <f t="shared" si="2"/>
        <v>10</v>
      </c>
      <c r="L25" s="1">
        <v>8</v>
      </c>
      <c r="M25" s="12">
        <v>15</v>
      </c>
      <c r="N25" s="8">
        <f>_xlfn.XLOOKUP(B25,[4]Blad1!$C$2:$C$35,[4]Blad1!$Q$2:$Q$35)</f>
        <v>80</v>
      </c>
      <c r="O25" s="6">
        <f t="shared" si="3"/>
        <v>10</v>
      </c>
      <c r="P25" s="1"/>
      <c r="Q25" s="1"/>
      <c r="R25" s="9">
        <f>_xlfn.XLOOKUP(B25,[5]Blad1!$C$2:$C$31,[5]Blad1!$Q$2:$Q$31)</f>
        <v>73</v>
      </c>
      <c r="S25" s="6">
        <f t="shared" si="4"/>
        <v>10</v>
      </c>
      <c r="T25" s="7"/>
      <c r="U25" s="7">
        <v>14</v>
      </c>
      <c r="V25" s="8">
        <f>_xlfn.XLOOKUP(B25,[6]Blad1!$C$2:$C$29,[6]Blad1!$Q$2:$Q$29)</f>
        <v>67</v>
      </c>
      <c r="W25" s="8">
        <f t="shared" si="5"/>
        <v>10</v>
      </c>
      <c r="X25" s="8"/>
      <c r="Y25" s="7">
        <v>13</v>
      </c>
      <c r="Z25" s="10">
        <f t="shared" si="6"/>
        <v>506</v>
      </c>
    </row>
    <row r="26" spans="1:26" x14ac:dyDescent="0.25">
      <c r="A26" s="1">
        <v>20</v>
      </c>
      <c r="B26" s="2" t="s">
        <v>44</v>
      </c>
      <c r="C26" s="3">
        <f>VLOOKUP(D26,'[1]Tabelen Masters'!I$4:J55,2,FALSE)</f>
        <v>0.61699999999999999</v>
      </c>
      <c r="D26" s="4">
        <v>18</v>
      </c>
      <c r="E26" s="3">
        <f t="shared" si="0"/>
        <v>0.6</v>
      </c>
      <c r="F26" s="5">
        <f>_xlfn.XLOOKUP(B26,[2]Blad1!$C$2:$C$39,[2]Blad1!$Q$2:$Q$39,"nieuw ")</f>
        <v>75</v>
      </c>
      <c r="G26" s="6">
        <f t="shared" si="1"/>
        <v>10</v>
      </c>
      <c r="H26" s="8"/>
      <c r="I26" s="8">
        <v>19</v>
      </c>
      <c r="J26" s="5">
        <f>_xlfn.XLOOKUP(B26,[3]Blad1!$C$2:$C$30,[3]Blad1!$Q$2:$Q$30)</f>
        <v>76</v>
      </c>
      <c r="K26" s="6">
        <f t="shared" si="2"/>
        <v>10</v>
      </c>
      <c r="L26" s="1"/>
      <c r="M26" s="12">
        <v>18</v>
      </c>
      <c r="N26" s="8">
        <f>_xlfn.XLOOKUP(B26,[4]Blad1!$C$2:$C$35,[4]Blad1!$Q$2:$Q$35)</f>
        <v>113</v>
      </c>
      <c r="O26" s="6">
        <f t="shared" si="3"/>
        <v>10</v>
      </c>
      <c r="P26" s="1"/>
      <c r="Q26" s="1"/>
      <c r="R26" s="9">
        <f>_xlfn.XLOOKUP(B26,[5]Blad1!$C$2:$C$31,[5]Blad1!$Q$2:$Q$31)</f>
        <v>88</v>
      </c>
      <c r="S26" s="6">
        <f t="shared" si="4"/>
        <v>10</v>
      </c>
      <c r="T26" s="8"/>
      <c r="U26" s="8"/>
      <c r="V26" s="8">
        <f>_xlfn.XLOOKUP(B26,[6]Blad1!$C$2:$C$29,[6]Blad1!$Q$2:$Q$29)</f>
        <v>91</v>
      </c>
      <c r="W26" s="8">
        <f t="shared" si="5"/>
        <v>10</v>
      </c>
      <c r="X26" s="8"/>
      <c r="Y26" s="8"/>
      <c r="Z26" s="10">
        <f t="shared" si="6"/>
        <v>493</v>
      </c>
    </row>
    <row r="27" spans="1:26" x14ac:dyDescent="0.25">
      <c r="A27" s="1">
        <v>21</v>
      </c>
      <c r="B27" s="2" t="s">
        <v>45</v>
      </c>
      <c r="C27" s="3">
        <f>VLOOKUP(D27,'[1]Tabelen Masters'!I$4:J79,2,FALSE)</f>
        <v>0.48399999999999999</v>
      </c>
      <c r="D27" s="4">
        <v>14</v>
      </c>
      <c r="E27" s="3">
        <f t="shared" si="0"/>
        <v>0.46666666666666667</v>
      </c>
      <c r="F27" s="5">
        <f>_xlfn.XLOOKUP(B27,[2]Blad1!$C$2:$C$39,[2]Blad1!$Q$2:$Q$39,"nieuw ")</f>
        <v>82</v>
      </c>
      <c r="G27" s="6">
        <f t="shared" si="1"/>
        <v>10</v>
      </c>
      <c r="H27" s="8"/>
      <c r="I27" s="8"/>
      <c r="J27" s="5">
        <f>_xlfn.XLOOKUP(B27,[3]Blad1!$C$2:$C$30,[3]Blad1!$Q$2:$Q$30)</f>
        <v>96</v>
      </c>
      <c r="K27" s="6">
        <f t="shared" si="2"/>
        <v>10</v>
      </c>
      <c r="L27" s="1"/>
      <c r="M27" s="1"/>
      <c r="N27" s="8">
        <f>_xlfn.XLOOKUP(B27,[4]Blad1!$C$2:$C$35,[4]Blad1!$Q$2:$Q$35)</f>
        <v>89</v>
      </c>
      <c r="O27" s="6">
        <f t="shared" si="3"/>
        <v>10</v>
      </c>
      <c r="P27" s="1"/>
      <c r="Q27" s="1"/>
      <c r="R27" s="9">
        <f>_xlfn.XLOOKUP(B27,[5]Blad1!$C$2:$C$31,[5]Blad1!$Q$2:$Q$31)</f>
        <v>92</v>
      </c>
      <c r="S27" s="6">
        <f t="shared" si="4"/>
        <v>10</v>
      </c>
      <c r="T27" s="8"/>
      <c r="U27" s="8"/>
      <c r="V27" s="8">
        <f>_xlfn.XLOOKUP(B27,[6]Blad1!$C$2:$C$29,[6]Blad1!$Q$2:$Q$29)</f>
        <v>82</v>
      </c>
      <c r="W27" s="8">
        <f t="shared" si="5"/>
        <v>10</v>
      </c>
      <c r="X27" s="8"/>
      <c r="Y27" s="8"/>
      <c r="Z27" s="10">
        <f t="shared" si="6"/>
        <v>491</v>
      </c>
    </row>
    <row r="28" spans="1:26" x14ac:dyDescent="0.25">
      <c r="A28" s="1">
        <v>22</v>
      </c>
      <c r="B28" s="2" t="s">
        <v>46</v>
      </c>
      <c r="C28" s="3">
        <f>VLOOKUP(D28,'[1]Tabelen Masters'!I$4:J58,2,FALSE)</f>
        <v>0.61699999999999999</v>
      </c>
      <c r="D28" s="4">
        <v>18</v>
      </c>
      <c r="E28" s="3">
        <f t="shared" si="0"/>
        <v>0.6</v>
      </c>
      <c r="F28" s="5">
        <f>_xlfn.XLOOKUP(B28,[2]Blad1!$C$2:$C$39,[2]Blad1!$Q$2:$Q$39,"nieuw ")</f>
        <v>61</v>
      </c>
      <c r="G28" s="6">
        <f t="shared" si="1"/>
        <v>10</v>
      </c>
      <c r="H28" s="8"/>
      <c r="I28" s="8">
        <v>20</v>
      </c>
      <c r="J28" s="5">
        <f>_xlfn.XLOOKUP(B28,[3]Blad1!$C$2:$C$30,[3]Blad1!$Q$2:$Q$30)</f>
        <v>65</v>
      </c>
      <c r="K28" s="6">
        <f t="shared" si="2"/>
        <v>10</v>
      </c>
      <c r="L28" s="1"/>
      <c r="M28" s="12">
        <v>19</v>
      </c>
      <c r="N28" s="8">
        <f>_xlfn.XLOOKUP(B28,[4]Blad1!$C$2:$C$35,[4]Blad1!$Q$2:$Q$35)</f>
        <v>105</v>
      </c>
      <c r="O28" s="6">
        <f t="shared" si="3"/>
        <v>10</v>
      </c>
      <c r="P28" s="1">
        <v>14</v>
      </c>
      <c r="Q28" s="1"/>
      <c r="R28" s="9">
        <f>_xlfn.XLOOKUP(B28,[5]Blad1!$C$2:$C$31,[5]Blad1!$Q$2:$Q$31)</f>
        <v>78</v>
      </c>
      <c r="S28" s="6">
        <f t="shared" si="4"/>
        <v>10</v>
      </c>
      <c r="T28" s="7"/>
      <c r="U28" s="7">
        <v>18</v>
      </c>
      <c r="V28" s="8">
        <f>_xlfn.XLOOKUP(B28,[6]Blad1!$C$2:$C$29,[6]Blad1!$Q$2:$Q$29)</f>
        <v>97</v>
      </c>
      <c r="W28" s="8">
        <f t="shared" si="5"/>
        <v>10</v>
      </c>
      <c r="X28" s="8">
        <v>14</v>
      </c>
      <c r="Y28" s="7"/>
      <c r="Z28" s="10">
        <f t="shared" si="6"/>
        <v>484</v>
      </c>
    </row>
    <row r="29" spans="1:26" x14ac:dyDescent="0.25">
      <c r="A29" s="1">
        <v>23</v>
      </c>
      <c r="B29" s="11" t="s">
        <v>47</v>
      </c>
      <c r="C29" s="3">
        <f>VLOOKUP(D29,'[1]Tabelen Masters'!I$4:J148,2,FALSE)</f>
        <v>0.45</v>
      </c>
      <c r="D29" s="13">
        <v>13</v>
      </c>
      <c r="E29" s="3">
        <f t="shared" si="0"/>
        <v>0.43333333333333335</v>
      </c>
      <c r="F29" s="5">
        <f>_xlfn.XLOOKUP(B29,[2]Blad1!$C$2:$C$39,[2]Blad1!$Q$2:$Q$39,"nieuw ")</f>
        <v>71</v>
      </c>
      <c r="G29" s="6">
        <f t="shared" si="1"/>
        <v>10</v>
      </c>
      <c r="H29" s="8"/>
      <c r="I29" s="8" t="s">
        <v>48</v>
      </c>
      <c r="J29" s="5">
        <f>_xlfn.XLOOKUP(B29,[3]Blad1!$C$2:$C$30,[3]Blad1!$Q$2:$Q$30)</f>
        <v>84</v>
      </c>
      <c r="K29" s="6">
        <f t="shared" si="2"/>
        <v>10</v>
      </c>
      <c r="L29" s="1"/>
      <c r="M29" s="1"/>
      <c r="N29" s="8">
        <f>_xlfn.XLOOKUP(B29,[4]Blad1!$C$2:$C$35,[4]Blad1!$Q$2:$Q$35)</f>
        <v>75</v>
      </c>
      <c r="O29" s="6">
        <f t="shared" si="3"/>
        <v>10</v>
      </c>
      <c r="P29" s="1"/>
      <c r="Q29" s="1">
        <v>11</v>
      </c>
      <c r="R29" s="9">
        <f>_xlfn.XLOOKUP(B29,[5]Blad1!$C$2:$C$31,[5]Blad1!$Q$2:$Q$31)</f>
        <v>69</v>
      </c>
      <c r="S29" s="6">
        <f t="shared" si="4"/>
        <v>10</v>
      </c>
      <c r="T29" s="8"/>
      <c r="U29" s="8">
        <v>12</v>
      </c>
      <c r="V29" s="8">
        <f>_xlfn.XLOOKUP(B29,[6]Blad1!$C$2:$C$29,[6]Blad1!$Q$2:$Q$29)</f>
        <v>73</v>
      </c>
      <c r="W29" s="8">
        <f t="shared" si="5"/>
        <v>10</v>
      </c>
      <c r="X29" s="8"/>
      <c r="Y29" s="8">
        <v>13</v>
      </c>
      <c r="Z29" s="10">
        <f t="shared" si="6"/>
        <v>422</v>
      </c>
    </row>
    <row r="30" spans="1:26" x14ac:dyDescent="0.25">
      <c r="A30" s="1">
        <v>24</v>
      </c>
      <c r="B30" s="23" t="s">
        <v>49</v>
      </c>
      <c r="C30" s="3">
        <f>VLOOKUP(D30,'[1]Tabelen Masters'!I$4:J75,2,FALSE)</f>
        <v>0.45</v>
      </c>
      <c r="D30" s="13">
        <v>13</v>
      </c>
      <c r="E30" s="3">
        <f t="shared" si="0"/>
        <v>0.43333333333333335</v>
      </c>
      <c r="F30" s="5">
        <f>_xlfn.XLOOKUP(B30,[2]Blad1!$C$2:$C$39,[2]Blad1!$Q$2:$Q$39,"nieuw ")</f>
        <v>57</v>
      </c>
      <c r="G30" s="6">
        <f t="shared" si="1"/>
        <v>10</v>
      </c>
      <c r="H30" s="8"/>
      <c r="I30" s="8">
        <v>13</v>
      </c>
      <c r="J30" s="5">
        <f>_xlfn.XLOOKUP(B30,[3]Blad1!$C$2:$C$30,[3]Blad1!$Q$2:$Q$30)</f>
        <v>107</v>
      </c>
      <c r="K30" s="6">
        <f t="shared" si="2"/>
        <v>10</v>
      </c>
      <c r="L30" s="1">
        <v>16</v>
      </c>
      <c r="M30" s="1"/>
      <c r="N30" s="8">
        <f>_xlfn.XLOOKUP(B30,[4]Blad1!$C$2:$C$35,[4]Blad1!$Q$2:$Q$35)</f>
        <v>100</v>
      </c>
      <c r="O30" s="6">
        <f t="shared" si="3"/>
        <v>10</v>
      </c>
      <c r="P30" s="1"/>
      <c r="Q30" s="1"/>
      <c r="R30" s="9">
        <f>_xlfn.XLOOKUP(B30,[5]Blad1!$C$2:$C$31,[5]Blad1!$Q$2:$Q$31)</f>
        <v>88</v>
      </c>
      <c r="S30" s="6">
        <f t="shared" si="4"/>
        <v>10</v>
      </c>
      <c r="T30" s="8"/>
      <c r="U30" s="8"/>
      <c r="V30" s="8"/>
      <c r="W30" s="8" t="str">
        <f t="shared" si="5"/>
        <v xml:space="preserve"> </v>
      </c>
      <c r="X30" s="8"/>
      <c r="Y30" s="8"/>
      <c r="Z30" s="10">
        <f t="shared" si="6"/>
        <v>408</v>
      </c>
    </row>
    <row r="31" spans="1:26" x14ac:dyDescent="0.25">
      <c r="A31" s="1">
        <v>25</v>
      </c>
      <c r="B31" s="2" t="s">
        <v>50</v>
      </c>
      <c r="C31" s="3">
        <f>VLOOKUP(D31,'[1]Tabelen Masters'!I$4:J70,2,FALSE)</f>
        <v>0.85</v>
      </c>
      <c r="D31" s="4">
        <v>25</v>
      </c>
      <c r="E31" s="3">
        <f t="shared" si="0"/>
        <v>0.83333333333333337</v>
      </c>
      <c r="F31" s="5">
        <v>0</v>
      </c>
      <c r="G31" s="6" t="str">
        <f t="shared" si="1"/>
        <v xml:space="preserve"> </v>
      </c>
      <c r="H31" s="8"/>
      <c r="I31" s="8"/>
      <c r="J31" s="5"/>
      <c r="K31" s="6" t="str">
        <f t="shared" si="2"/>
        <v xml:space="preserve"> </v>
      </c>
      <c r="L31" s="1"/>
      <c r="M31" s="1"/>
      <c r="N31" s="8">
        <f>_xlfn.XLOOKUP(B31,[4]Blad1!$C$2:$C$35,[4]Blad1!$Q$2:$Q$35)</f>
        <v>78</v>
      </c>
      <c r="O31" s="6">
        <f t="shared" si="3"/>
        <v>10</v>
      </c>
      <c r="P31" s="1"/>
      <c r="Q31" s="1">
        <v>25</v>
      </c>
      <c r="R31" s="9">
        <f>_xlfn.XLOOKUP(B31,[5]Blad1!$C$2:$C$31,[5]Blad1!$Q$2:$Q$31)</f>
        <v>114</v>
      </c>
      <c r="S31" s="6">
        <f t="shared" si="4"/>
        <v>10</v>
      </c>
      <c r="T31" s="8">
        <v>26</v>
      </c>
      <c r="U31" s="8"/>
      <c r="V31" s="8">
        <f>_xlfn.XLOOKUP(B31,[6]Blad1!$C$2:$C$29,[6]Blad1!$Q$2:$Q$29)</f>
        <v>118</v>
      </c>
      <c r="W31" s="8">
        <f t="shared" si="5"/>
        <v>10</v>
      </c>
      <c r="X31" s="8">
        <v>26</v>
      </c>
      <c r="Y31" s="8"/>
      <c r="Z31" s="10">
        <f t="shared" si="6"/>
        <v>392</v>
      </c>
    </row>
    <row r="32" spans="1:26" x14ac:dyDescent="0.25">
      <c r="A32" s="1">
        <v>26</v>
      </c>
      <c r="B32" s="11" t="s">
        <v>51</v>
      </c>
      <c r="C32" s="3">
        <f>VLOOKUP(D32,'[1]Tabelen Masters'!I$4:J121,2,FALSE)</f>
        <v>0.48399999999999999</v>
      </c>
      <c r="D32" s="13">
        <v>14</v>
      </c>
      <c r="E32" s="3">
        <f t="shared" si="0"/>
        <v>0.46666666666666667</v>
      </c>
      <c r="F32" s="5">
        <f>_xlfn.XLOOKUP(B32,[2]Blad1!$C$2:$C$39,[2]Blad1!$Q$2:$Q$39,"nieuw ")</f>
        <v>92</v>
      </c>
      <c r="G32" s="6">
        <f t="shared" si="1"/>
        <v>10</v>
      </c>
      <c r="H32" s="8"/>
      <c r="I32" s="8"/>
      <c r="J32" s="5">
        <f>_xlfn.XLOOKUP(B32,[3]Blad1!$C$2:$C$30,[3]Blad1!$Q$2:$Q$30)</f>
        <v>126</v>
      </c>
      <c r="K32" s="6">
        <f t="shared" si="2"/>
        <v>10</v>
      </c>
      <c r="L32" s="1"/>
      <c r="M32" s="12">
        <v>14</v>
      </c>
      <c r="N32" s="8"/>
      <c r="O32" s="6" t="str">
        <f t="shared" si="3"/>
        <v xml:space="preserve"> </v>
      </c>
      <c r="P32" s="1"/>
      <c r="Q32" s="1"/>
      <c r="R32" s="9">
        <f>_xlfn.XLOOKUP(B32,[5]Blad1!$C$2:$C$31,[5]Blad1!$Q$2:$Q$31)</f>
        <v>103</v>
      </c>
      <c r="S32" s="6">
        <f t="shared" si="4"/>
        <v>10</v>
      </c>
      <c r="T32" s="8"/>
      <c r="U32" s="8"/>
      <c r="V32" s="8"/>
      <c r="W32" s="8" t="str">
        <f t="shared" si="5"/>
        <v xml:space="preserve"> </v>
      </c>
      <c r="X32" s="8"/>
      <c r="Y32" s="8"/>
      <c r="Z32" s="10">
        <f t="shared" si="6"/>
        <v>351</v>
      </c>
    </row>
    <row r="33" spans="1:26" x14ac:dyDescent="0.25">
      <c r="A33" s="1">
        <v>27</v>
      </c>
      <c r="B33" s="24" t="s">
        <v>52</v>
      </c>
      <c r="C33" s="3">
        <f>VLOOKUP(D33,'[1]Tabelen Masters'!I$4:J68,2,FALSE)</f>
        <v>0.51700000000000002</v>
      </c>
      <c r="D33" s="4">
        <v>15</v>
      </c>
      <c r="E33" s="3">
        <f t="shared" si="0"/>
        <v>0.5</v>
      </c>
      <c r="F33" s="5">
        <f>_xlfn.XLOOKUP(B33,[2]Blad1!$C$2:$C$39,[2]Blad1!$Q$2:$Q$39,"nieuw ")</f>
        <v>140</v>
      </c>
      <c r="G33" s="6">
        <f t="shared" si="1"/>
        <v>10</v>
      </c>
      <c r="H33" s="8"/>
      <c r="I33" s="7">
        <v>16</v>
      </c>
      <c r="J33" s="5">
        <f>_xlfn.XLOOKUP(B33,[3]Blad1!$C$2:$C$30,[3]Blad1!$Q$2:$Q$30)</f>
        <v>71</v>
      </c>
      <c r="K33" s="6">
        <f t="shared" si="2"/>
        <v>10</v>
      </c>
      <c r="L33" s="1"/>
      <c r="M33" s="12">
        <v>15</v>
      </c>
      <c r="N33" s="8"/>
      <c r="O33" s="6" t="str">
        <f t="shared" si="3"/>
        <v xml:space="preserve"> </v>
      </c>
      <c r="P33" s="1"/>
      <c r="Q33" s="1"/>
      <c r="R33" s="9"/>
      <c r="S33" s="6" t="str">
        <f t="shared" si="4"/>
        <v xml:space="preserve"> </v>
      </c>
      <c r="T33" s="8"/>
      <c r="U33" s="8"/>
      <c r="V33" s="8">
        <f>_xlfn.XLOOKUP(B33,[6]Blad1!$C$2:$C$29,[6]Blad1!$Q$2:$Q$29)</f>
        <v>106</v>
      </c>
      <c r="W33" s="8">
        <f t="shared" si="5"/>
        <v>10</v>
      </c>
      <c r="X33" s="8"/>
      <c r="Y33" s="8"/>
      <c r="Z33" s="10">
        <f t="shared" si="6"/>
        <v>347</v>
      </c>
    </row>
    <row r="34" spans="1:26" x14ac:dyDescent="0.25">
      <c r="A34" s="1">
        <v>28</v>
      </c>
      <c r="B34" s="16" t="s">
        <v>53</v>
      </c>
      <c r="C34" s="3">
        <f>VLOOKUP(D34,'[1]Tabelen Masters'!I$4:J66,2,FALSE)</f>
        <v>0.51700000000000002</v>
      </c>
      <c r="D34" s="4">
        <v>15</v>
      </c>
      <c r="E34" s="3">
        <f t="shared" si="0"/>
        <v>0.5</v>
      </c>
      <c r="F34" s="5">
        <f>_xlfn.XLOOKUP(B34,[2]Blad1!$C$2:$C$39,[2]Blad1!$Q$2:$Q$39,"nieuw ")</f>
        <v>83</v>
      </c>
      <c r="G34" s="6">
        <f t="shared" si="1"/>
        <v>10</v>
      </c>
      <c r="H34" s="8"/>
      <c r="I34" s="8"/>
      <c r="J34" s="5">
        <f>_xlfn.XLOOKUP(B34,[3]Blad1!$C$2:$C$30,[3]Blad1!$Q$2:$Q$30)</f>
        <v>106</v>
      </c>
      <c r="K34" s="6">
        <f t="shared" si="2"/>
        <v>10</v>
      </c>
      <c r="L34" s="1">
        <v>10</v>
      </c>
      <c r="M34" s="1"/>
      <c r="N34" s="8"/>
      <c r="O34" s="6" t="str">
        <f t="shared" si="3"/>
        <v xml:space="preserve"> </v>
      </c>
      <c r="P34" s="1"/>
      <c r="Q34" s="1"/>
      <c r="R34" s="9"/>
      <c r="S34" s="6" t="str">
        <f t="shared" si="4"/>
        <v xml:space="preserve"> </v>
      </c>
      <c r="T34" s="8"/>
      <c r="U34" s="8"/>
      <c r="V34" s="8">
        <f>_xlfn.XLOOKUP(B34,[6]Blad1!$C$2:$C$29,[6]Blad1!$Q$2:$Q$29)</f>
        <v>106</v>
      </c>
      <c r="W34" s="8">
        <f t="shared" si="5"/>
        <v>10</v>
      </c>
      <c r="X34" s="8"/>
      <c r="Y34" s="8"/>
      <c r="Z34" s="10">
        <f t="shared" si="6"/>
        <v>335</v>
      </c>
    </row>
    <row r="35" spans="1:26" x14ac:dyDescent="0.25">
      <c r="A35" s="1">
        <v>29</v>
      </c>
      <c r="B35" s="11" t="s">
        <v>54</v>
      </c>
      <c r="C35" s="3">
        <f>VLOOKUP(D35,'[1]Tabelen Masters'!I$4:J158,2,FALSE)</f>
        <v>0.75</v>
      </c>
      <c r="D35" s="13">
        <v>22</v>
      </c>
      <c r="E35" s="3">
        <f t="shared" si="0"/>
        <v>0.73333333333333328</v>
      </c>
      <c r="F35" s="5">
        <v>0</v>
      </c>
      <c r="G35" s="6" t="str">
        <f t="shared" si="1"/>
        <v xml:space="preserve"> </v>
      </c>
      <c r="H35" s="8"/>
      <c r="I35" s="8"/>
      <c r="J35" s="5">
        <v>0</v>
      </c>
      <c r="K35" s="6" t="str">
        <f t="shared" si="2"/>
        <v xml:space="preserve"> </v>
      </c>
      <c r="L35" s="1"/>
      <c r="M35" s="1"/>
      <c r="N35" s="8">
        <v>112</v>
      </c>
      <c r="O35" s="6">
        <f t="shared" si="3"/>
        <v>10</v>
      </c>
      <c r="P35" s="1">
        <v>18</v>
      </c>
      <c r="Q35" s="1"/>
      <c r="R35" s="9">
        <f>_xlfn.XLOOKUP(B35,[5]Blad1!$C$2:$C$31,[5]Blad1!$Q$2:$Q$31)</f>
        <v>140</v>
      </c>
      <c r="S35" s="6">
        <f t="shared" si="4"/>
        <v>10</v>
      </c>
      <c r="T35" s="25">
        <v>28</v>
      </c>
      <c r="U35" s="8">
        <v>22</v>
      </c>
      <c r="V35" s="8"/>
      <c r="W35" s="8" t="str">
        <f t="shared" si="5"/>
        <v xml:space="preserve"> </v>
      </c>
      <c r="X35" s="8"/>
      <c r="Y35" s="8"/>
      <c r="Z35" s="10">
        <f t="shared" si="6"/>
        <v>318</v>
      </c>
    </row>
    <row r="36" spans="1:26" x14ac:dyDescent="0.25">
      <c r="A36" s="1">
        <v>30</v>
      </c>
      <c r="B36" s="2" t="s">
        <v>55</v>
      </c>
      <c r="C36" s="3">
        <f>VLOOKUP(D36,'[1]Tabelen Masters'!I$4:J52,2,FALSE)</f>
        <v>1.1839999999999999</v>
      </c>
      <c r="D36" s="4">
        <v>35</v>
      </c>
      <c r="E36" s="3">
        <f t="shared" si="0"/>
        <v>1.1666666666666667</v>
      </c>
      <c r="F36" s="5">
        <f>_xlfn.XLOOKUP(B36,[2]Blad1!$C$2:$C$39,[2]Blad1!$Q$2:$Q$39,"nieuw ")</f>
        <v>120</v>
      </c>
      <c r="G36" s="6">
        <f t="shared" si="1"/>
        <v>10</v>
      </c>
      <c r="H36" s="8"/>
      <c r="I36" s="7" t="s">
        <v>56</v>
      </c>
      <c r="J36" s="5"/>
      <c r="K36" s="6" t="str">
        <f t="shared" si="2"/>
        <v xml:space="preserve"> </v>
      </c>
      <c r="L36" s="1"/>
      <c r="M36" s="1"/>
      <c r="N36" s="8"/>
      <c r="O36" s="6" t="str">
        <f t="shared" si="3"/>
        <v xml:space="preserve"> </v>
      </c>
      <c r="P36" s="1"/>
      <c r="Q36" s="1"/>
      <c r="R36" s="9">
        <f>_xlfn.XLOOKUP(B36,[5]Blad1!$C$2:$C$31,[5]Blad1!$Q$2:$Q$31)</f>
        <v>115</v>
      </c>
      <c r="S36" s="6">
        <f t="shared" si="4"/>
        <v>10</v>
      </c>
      <c r="T36" s="25">
        <v>30</v>
      </c>
      <c r="U36" s="8">
        <v>35</v>
      </c>
      <c r="V36" s="8"/>
      <c r="W36" s="8" t="str">
        <f t="shared" si="5"/>
        <v xml:space="preserve"> </v>
      </c>
      <c r="X36" s="8"/>
      <c r="Y36" s="8"/>
      <c r="Z36" s="10">
        <f t="shared" si="6"/>
        <v>285</v>
      </c>
    </row>
    <row r="37" spans="1:26" x14ac:dyDescent="0.25">
      <c r="A37" s="1">
        <v>31</v>
      </c>
      <c r="B37" s="2" t="s">
        <v>57</v>
      </c>
      <c r="C37" s="3">
        <f>VLOOKUP(D37,'[1]Tabelen Masters'!I$4:J71,2,FALSE)</f>
        <v>0.45</v>
      </c>
      <c r="D37" s="4">
        <v>13</v>
      </c>
      <c r="E37" s="3">
        <f t="shared" si="0"/>
        <v>0.43333333333333335</v>
      </c>
      <c r="F37" s="5">
        <f>_xlfn.XLOOKUP(B37,[2]Blad1!$C$2:$C$39,[2]Blad1!$Q$2:$Q$39,"nieuw ")</f>
        <v>75</v>
      </c>
      <c r="G37" s="6">
        <f t="shared" si="1"/>
        <v>10</v>
      </c>
      <c r="H37" s="8"/>
      <c r="I37" s="8">
        <v>13</v>
      </c>
      <c r="J37" s="5"/>
      <c r="K37" s="6" t="str">
        <f t="shared" si="2"/>
        <v xml:space="preserve"> </v>
      </c>
      <c r="L37" s="1"/>
      <c r="M37" s="1"/>
      <c r="N37" s="8"/>
      <c r="O37" s="6" t="str">
        <f t="shared" si="3"/>
        <v xml:space="preserve"> </v>
      </c>
      <c r="P37" s="1"/>
      <c r="Q37" s="1"/>
      <c r="R37" s="9"/>
      <c r="S37" s="6" t="str">
        <f t="shared" si="4"/>
        <v xml:space="preserve"> </v>
      </c>
      <c r="T37" s="8"/>
      <c r="U37" s="8"/>
      <c r="V37" s="8">
        <f>_xlfn.XLOOKUP(B37,[6]Blad1!$C$2:$C$29,[6]Blad1!$Q$2:$Q$29)</f>
        <v>115</v>
      </c>
      <c r="W37" s="8">
        <f t="shared" si="5"/>
        <v>10</v>
      </c>
      <c r="X37" s="8">
        <v>22</v>
      </c>
      <c r="Y37" s="8"/>
      <c r="Z37" s="10">
        <f t="shared" si="6"/>
        <v>232</v>
      </c>
    </row>
    <row r="38" spans="1:26" x14ac:dyDescent="0.25">
      <c r="A38" s="1">
        <v>32</v>
      </c>
      <c r="B38" s="23" t="s">
        <v>58</v>
      </c>
      <c r="C38" s="3">
        <f>VLOOKUP(D38,'[1]Tabelen Masters'!I$4:J74,2,FALSE)</f>
        <v>0.58399999999999996</v>
      </c>
      <c r="D38" s="13">
        <v>17</v>
      </c>
      <c r="E38" s="3">
        <f t="shared" si="0"/>
        <v>0.56666666666666665</v>
      </c>
      <c r="F38" s="5">
        <v>0</v>
      </c>
      <c r="G38" s="6" t="str">
        <f t="shared" si="1"/>
        <v xml:space="preserve"> </v>
      </c>
      <c r="H38" s="8"/>
      <c r="I38" s="8"/>
      <c r="J38" s="5">
        <f>_xlfn.XLOOKUP(B38,[3]Blad1!$C$2:$C$30,[3]Blad1!$Q$2:$Q$30)</f>
        <v>125</v>
      </c>
      <c r="K38" s="6">
        <f t="shared" si="2"/>
        <v>10</v>
      </c>
      <c r="L38" s="1"/>
      <c r="M38" s="12">
        <v>17</v>
      </c>
      <c r="N38" s="8"/>
      <c r="O38" s="6" t="str">
        <f t="shared" si="3"/>
        <v xml:space="preserve"> </v>
      </c>
      <c r="P38" s="1"/>
      <c r="Q38" s="1"/>
      <c r="R38" s="9"/>
      <c r="S38" s="6" t="str">
        <f t="shared" si="4"/>
        <v xml:space="preserve"> </v>
      </c>
      <c r="T38" s="8"/>
      <c r="U38" s="8"/>
      <c r="V38" s="8">
        <f>_xlfn.XLOOKUP(B38,[6]Blad1!$C$2:$C$29,[6]Blad1!$Q$2:$Q$29)</f>
        <v>82</v>
      </c>
      <c r="W38" s="8">
        <f t="shared" si="5"/>
        <v>10</v>
      </c>
      <c r="X38" s="8"/>
      <c r="Y38" s="8"/>
      <c r="Z38" s="10">
        <f t="shared" si="6"/>
        <v>227</v>
      </c>
    </row>
    <row r="39" spans="1:26" x14ac:dyDescent="0.25">
      <c r="A39" s="1">
        <v>33</v>
      </c>
      <c r="B39" s="2" t="s">
        <v>59</v>
      </c>
      <c r="C39" s="3">
        <f>VLOOKUP(D39,'[1]Tabelen Masters'!I$4:J78,2,FALSE)</f>
        <v>0.45</v>
      </c>
      <c r="D39" s="4">
        <v>13</v>
      </c>
      <c r="E39" s="3">
        <f t="shared" si="0"/>
        <v>0.43333333333333335</v>
      </c>
      <c r="F39" s="5">
        <f>_xlfn.XLOOKUP(B39,[2]Blad1!$C$2:$C$39,[2]Blad1!$Q$2:$Q$39,"nieuw ")</f>
        <v>107</v>
      </c>
      <c r="G39" s="6">
        <f t="shared" si="1"/>
        <v>10</v>
      </c>
      <c r="H39" s="8">
        <v>8</v>
      </c>
      <c r="I39" s="7"/>
      <c r="J39" s="5"/>
      <c r="K39" s="6" t="str">
        <f t="shared" si="2"/>
        <v xml:space="preserve"> </v>
      </c>
      <c r="L39" s="1"/>
      <c r="M39" s="1"/>
      <c r="N39" s="8">
        <f>_xlfn.XLOOKUP(B39,[4]Blad1!$C$2:$C$35,[4]Blad1!$Q$2:$Q$35)</f>
        <v>53</v>
      </c>
      <c r="O39" s="6">
        <f t="shared" si="3"/>
        <v>10</v>
      </c>
      <c r="P39" s="1"/>
      <c r="Q39" s="1">
        <v>13</v>
      </c>
      <c r="R39" s="9"/>
      <c r="S39" s="6" t="str">
        <f t="shared" si="4"/>
        <v xml:space="preserve"> </v>
      </c>
      <c r="T39" s="8"/>
      <c r="U39" s="8"/>
      <c r="V39" s="8"/>
      <c r="W39" s="8" t="str">
        <f t="shared" si="5"/>
        <v xml:space="preserve"> </v>
      </c>
      <c r="X39" s="8"/>
      <c r="Y39" s="8"/>
      <c r="Z39" s="10">
        <f t="shared" si="6"/>
        <v>188</v>
      </c>
    </row>
    <row r="40" spans="1:26" x14ac:dyDescent="0.25">
      <c r="A40" s="1">
        <v>34</v>
      </c>
      <c r="B40" s="11" t="s">
        <v>60</v>
      </c>
      <c r="C40" s="3">
        <f>VLOOKUP(D40,'[1]Tabelen Masters'!I$4:J49,2,FALSE)</f>
        <v>0.41699999999999998</v>
      </c>
      <c r="D40" s="10">
        <v>12</v>
      </c>
      <c r="E40" s="3">
        <f t="shared" si="0"/>
        <v>0.4</v>
      </c>
      <c r="F40" s="5">
        <f>_xlfn.XLOOKUP(B40,[2]Blad1!$C$2:$C$39,[2]Blad1!$Q$2:$Q$39,"nieuw ")</f>
        <v>76</v>
      </c>
      <c r="G40" s="6">
        <f t="shared" si="1"/>
        <v>10</v>
      </c>
      <c r="H40" s="8"/>
      <c r="I40" s="8" t="s">
        <v>48</v>
      </c>
      <c r="J40" s="5"/>
      <c r="K40" s="6" t="str">
        <f t="shared" si="2"/>
        <v xml:space="preserve"> </v>
      </c>
      <c r="L40" s="1"/>
      <c r="M40" s="1"/>
      <c r="N40" s="8">
        <f>_xlfn.XLOOKUP(B40,[4]Blad1!$C$2:$C$35,[4]Blad1!$Q$2:$Q$35)</f>
        <v>66</v>
      </c>
      <c r="O40" s="6">
        <f t="shared" si="3"/>
        <v>10</v>
      </c>
      <c r="P40" s="1"/>
      <c r="Q40" s="1">
        <v>11</v>
      </c>
      <c r="R40" s="9"/>
      <c r="S40" s="6" t="str">
        <f t="shared" si="4"/>
        <v xml:space="preserve"> </v>
      </c>
      <c r="T40" s="8"/>
      <c r="U40" s="8"/>
      <c r="V40" s="8"/>
      <c r="W40" s="8" t="str">
        <f t="shared" si="5"/>
        <v xml:space="preserve"> </v>
      </c>
      <c r="X40" s="8"/>
      <c r="Y40" s="8"/>
      <c r="Z40" s="10">
        <f t="shared" si="6"/>
        <v>162</v>
      </c>
    </row>
    <row r="41" spans="1:26" x14ac:dyDescent="0.25">
      <c r="A41" s="1">
        <v>35</v>
      </c>
      <c r="B41" s="2" t="s">
        <v>61</v>
      </c>
      <c r="C41" s="3">
        <f>VLOOKUP(D41,'[1]Tabelen Masters'!I$4:J60,2,FALSE)</f>
        <v>0.45</v>
      </c>
      <c r="D41" s="4">
        <v>13</v>
      </c>
      <c r="E41" s="3">
        <f t="shared" si="0"/>
        <v>0.43333333333333335</v>
      </c>
      <c r="F41" s="5">
        <v>0</v>
      </c>
      <c r="G41" s="6" t="str">
        <f t="shared" si="1"/>
        <v xml:space="preserve"> </v>
      </c>
      <c r="H41" s="8"/>
      <c r="I41" s="8"/>
      <c r="J41" s="5"/>
      <c r="K41" s="6" t="str">
        <f t="shared" si="2"/>
        <v xml:space="preserve"> </v>
      </c>
      <c r="L41" s="1"/>
      <c r="M41" s="1"/>
      <c r="N41" s="8"/>
      <c r="O41" s="6" t="str">
        <f t="shared" si="3"/>
        <v xml:space="preserve"> </v>
      </c>
      <c r="P41" s="1"/>
      <c r="Q41" s="1"/>
      <c r="R41" s="9">
        <f>_xlfn.XLOOKUP(B41,[5]Blad1!$C$2:$C$31,[5]Blad1!$Q$2:$Q$31)</f>
        <v>107</v>
      </c>
      <c r="S41" s="6">
        <f t="shared" si="4"/>
        <v>10</v>
      </c>
      <c r="T41" s="8">
        <v>16</v>
      </c>
      <c r="U41" s="8"/>
      <c r="V41" s="8"/>
      <c r="W41" s="8" t="str">
        <f t="shared" si="5"/>
        <v xml:space="preserve"> </v>
      </c>
      <c r="X41" s="8"/>
      <c r="Y41" s="8"/>
      <c r="Z41" s="10">
        <f t="shared" si="6"/>
        <v>133</v>
      </c>
    </row>
    <row r="42" spans="1:26" x14ac:dyDescent="0.25">
      <c r="A42" s="1">
        <v>36</v>
      </c>
      <c r="B42" s="11" t="s">
        <v>62</v>
      </c>
      <c r="C42" s="3">
        <f>VLOOKUP(D42,'[1]Tabelen Masters'!I$4:J149,2,FALSE)</f>
        <v>0.45</v>
      </c>
      <c r="D42" s="13">
        <v>13</v>
      </c>
      <c r="E42" s="3">
        <f t="shared" si="0"/>
        <v>0.43333333333333335</v>
      </c>
      <c r="F42" s="5">
        <f>_xlfn.XLOOKUP(B42,[2]Blad1!$C$2:$C$39,[2]Blad1!$Q$2:$Q$39,"nieuw ")</f>
        <v>119</v>
      </c>
      <c r="G42" s="6">
        <f t="shared" si="1"/>
        <v>10</v>
      </c>
      <c r="H42" s="8"/>
      <c r="I42" s="7"/>
      <c r="J42" s="5"/>
      <c r="K42" s="6" t="str">
        <f t="shared" si="2"/>
        <v xml:space="preserve"> </v>
      </c>
      <c r="L42" s="1"/>
      <c r="M42" s="1"/>
      <c r="N42" s="8"/>
      <c r="O42" s="6" t="str">
        <f t="shared" si="3"/>
        <v xml:space="preserve"> </v>
      </c>
      <c r="P42" s="1"/>
      <c r="Q42" s="1"/>
      <c r="R42" s="9"/>
      <c r="S42" s="6" t="str">
        <f t="shared" si="4"/>
        <v xml:space="preserve"> </v>
      </c>
      <c r="T42" s="8"/>
      <c r="U42" s="8"/>
      <c r="V42" s="8"/>
      <c r="W42" s="8" t="str">
        <f t="shared" si="5"/>
        <v xml:space="preserve"> </v>
      </c>
      <c r="X42" s="8"/>
      <c r="Y42" s="8"/>
      <c r="Z42" s="10">
        <f t="shared" si="6"/>
        <v>129</v>
      </c>
    </row>
    <row r="43" spans="1:26" x14ac:dyDescent="0.25">
      <c r="A43" s="1">
        <v>37</v>
      </c>
      <c r="B43" s="2" t="s">
        <v>63</v>
      </c>
      <c r="C43" s="3">
        <f>VLOOKUP(D43,'[1]Tabelen Masters'!I$4:J45,2,FALSE)</f>
        <v>0.51700000000000002</v>
      </c>
      <c r="D43" s="4">
        <v>15</v>
      </c>
      <c r="E43" s="3">
        <f t="shared" si="0"/>
        <v>0.5</v>
      </c>
      <c r="F43" s="5">
        <f>_xlfn.XLOOKUP(B43,[2]Blad1!$C$2:$C$39,[2]Blad1!$Q$2:$Q$39,"nieuw ")</f>
        <v>96</v>
      </c>
      <c r="G43" s="6">
        <f t="shared" si="1"/>
        <v>10</v>
      </c>
      <c r="H43" s="8"/>
      <c r="I43" s="8"/>
      <c r="J43" s="5"/>
      <c r="K43" s="6" t="str">
        <f t="shared" si="2"/>
        <v xml:space="preserve"> </v>
      </c>
      <c r="L43" s="1"/>
      <c r="M43" s="1"/>
      <c r="N43" s="8"/>
      <c r="O43" s="6" t="str">
        <f t="shared" si="3"/>
        <v xml:space="preserve"> </v>
      </c>
      <c r="P43" s="1"/>
      <c r="Q43" s="1"/>
      <c r="R43" s="9"/>
      <c r="S43" s="6" t="str">
        <f t="shared" si="4"/>
        <v xml:space="preserve"> </v>
      </c>
      <c r="T43" s="8"/>
      <c r="U43" s="8"/>
      <c r="V43" s="8"/>
      <c r="W43" s="8" t="str">
        <f t="shared" si="5"/>
        <v xml:space="preserve"> </v>
      </c>
      <c r="X43" s="8"/>
      <c r="Y43" s="8"/>
      <c r="Z43" s="10">
        <f t="shared" si="6"/>
        <v>106</v>
      </c>
    </row>
    <row r="44" spans="1:26" x14ac:dyDescent="0.25">
      <c r="A44" s="1">
        <v>38</v>
      </c>
      <c r="B44" s="16" t="s">
        <v>64</v>
      </c>
      <c r="C44" s="3">
        <f>VLOOKUP(D44,'[1]Tabelen Masters'!I$4:J135,2,FALSE)</f>
        <v>0.55000000000000004</v>
      </c>
      <c r="D44" s="4">
        <v>16</v>
      </c>
      <c r="E44" s="3">
        <f t="shared" si="0"/>
        <v>0.53333333333333333</v>
      </c>
      <c r="F44" s="5">
        <v>96</v>
      </c>
      <c r="G44" s="6">
        <f t="shared" si="1"/>
        <v>10</v>
      </c>
      <c r="H44" s="8"/>
      <c r="I44" s="8"/>
      <c r="J44" s="5"/>
      <c r="K44" s="6" t="str">
        <f t="shared" si="2"/>
        <v xml:space="preserve"> </v>
      </c>
      <c r="L44" s="1"/>
      <c r="M44" s="1"/>
      <c r="N44" s="8"/>
      <c r="O44" s="6" t="str">
        <f t="shared" si="3"/>
        <v xml:space="preserve"> </v>
      </c>
      <c r="P44" s="1"/>
      <c r="Q44" s="1"/>
      <c r="R44" s="9"/>
      <c r="S44" s="6" t="str">
        <f t="shared" si="4"/>
        <v xml:space="preserve"> </v>
      </c>
      <c r="T44" s="8"/>
      <c r="U44" s="8"/>
      <c r="V44" s="8"/>
      <c r="W44" s="8" t="str">
        <f t="shared" si="5"/>
        <v xml:space="preserve"> </v>
      </c>
      <c r="X44" s="8"/>
      <c r="Y44" s="8"/>
      <c r="Z44" s="10">
        <f t="shared" si="6"/>
        <v>106</v>
      </c>
    </row>
    <row r="45" spans="1:26" x14ac:dyDescent="0.25">
      <c r="A45" s="1">
        <v>39</v>
      </c>
      <c r="B45" s="2" t="s">
        <v>65</v>
      </c>
      <c r="C45" s="3">
        <f>VLOOKUP(D45,'[1]Tabelen Masters'!I$4:J43,2,FALSE)</f>
        <v>0.65</v>
      </c>
      <c r="D45" s="4">
        <v>19</v>
      </c>
      <c r="E45" s="3">
        <f t="shared" si="0"/>
        <v>0.6333333333333333</v>
      </c>
      <c r="F45" s="5">
        <v>0</v>
      </c>
      <c r="G45" s="6" t="str">
        <f t="shared" si="1"/>
        <v xml:space="preserve"> </v>
      </c>
      <c r="H45" s="8"/>
      <c r="I45" s="8"/>
      <c r="J45" s="5"/>
      <c r="K45" s="6" t="str">
        <f t="shared" si="2"/>
        <v xml:space="preserve"> </v>
      </c>
      <c r="L45" s="1"/>
      <c r="M45" s="1"/>
      <c r="N45" s="8">
        <f>_xlfn.XLOOKUP(B45,[4]Blad1!$C$2:$C$35,[4]Blad1!$Q$2:$Q$35)</f>
        <v>94</v>
      </c>
      <c r="O45" s="6">
        <f t="shared" si="3"/>
        <v>10</v>
      </c>
      <c r="P45" s="1"/>
      <c r="Q45" s="1"/>
      <c r="R45" s="9"/>
      <c r="S45" s="6" t="str">
        <f t="shared" si="4"/>
        <v xml:space="preserve"> </v>
      </c>
      <c r="T45" s="8"/>
      <c r="U45" s="8"/>
      <c r="V45" s="8"/>
      <c r="W45" s="8" t="str">
        <f t="shared" si="5"/>
        <v xml:space="preserve"> </v>
      </c>
      <c r="X45" s="8"/>
      <c r="Y45" s="8"/>
      <c r="Z45" s="10">
        <f t="shared" si="6"/>
        <v>104</v>
      </c>
    </row>
    <row r="46" spans="1:26" x14ac:dyDescent="0.25">
      <c r="A46" s="1">
        <v>40</v>
      </c>
      <c r="B46" s="2" t="s">
        <v>66</v>
      </c>
      <c r="C46" s="3">
        <f>VLOOKUP(D46,'[1]Tabelen Masters'!I$4:J63,2,FALSE)</f>
        <v>0.55000000000000004</v>
      </c>
      <c r="D46" s="4">
        <v>16</v>
      </c>
      <c r="E46" s="3">
        <f t="shared" si="0"/>
        <v>0.53333333333333333</v>
      </c>
      <c r="F46" s="5">
        <v>0</v>
      </c>
      <c r="G46" s="6" t="str">
        <f t="shared" si="1"/>
        <v xml:space="preserve"> </v>
      </c>
      <c r="H46" s="8"/>
      <c r="I46" s="8"/>
      <c r="J46" s="5"/>
      <c r="K46" s="6" t="str">
        <f t="shared" si="2"/>
        <v xml:space="preserve"> </v>
      </c>
      <c r="L46" s="1"/>
      <c r="M46" s="1"/>
      <c r="N46" s="8">
        <f>_xlfn.XLOOKUP(B46,[4]Blad1!$C$2:$C$35,[4]Blad1!$Q$2:$Q$35)</f>
        <v>93</v>
      </c>
      <c r="O46" s="6">
        <f t="shared" si="3"/>
        <v>10</v>
      </c>
      <c r="P46" s="1"/>
      <c r="Q46" s="1"/>
      <c r="R46" s="9"/>
      <c r="S46" s="6" t="str">
        <f t="shared" si="4"/>
        <v xml:space="preserve"> </v>
      </c>
      <c r="T46" s="8"/>
      <c r="U46" s="8"/>
      <c r="V46" s="8"/>
      <c r="W46" s="8" t="str">
        <f t="shared" si="5"/>
        <v xml:space="preserve"> </v>
      </c>
      <c r="X46" s="8"/>
      <c r="Y46" s="8"/>
      <c r="Z46" s="10">
        <f t="shared" si="6"/>
        <v>103</v>
      </c>
    </row>
    <row r="47" spans="1:26" x14ac:dyDescent="0.25">
      <c r="A47" s="1">
        <v>41</v>
      </c>
      <c r="B47" s="11" t="s">
        <v>67</v>
      </c>
      <c r="C47" s="3">
        <f>VLOOKUP(D47,'[1]Tabelen Masters'!I$4:J33,2,FALSE)</f>
        <v>0.45</v>
      </c>
      <c r="D47" s="13">
        <v>13</v>
      </c>
      <c r="E47" s="3">
        <f t="shared" si="0"/>
        <v>0.43333333333333335</v>
      </c>
      <c r="F47" s="5">
        <v>84</v>
      </c>
      <c r="G47" s="6">
        <f t="shared" si="1"/>
        <v>10</v>
      </c>
      <c r="H47" s="13"/>
      <c r="I47" s="13"/>
      <c r="J47" s="5"/>
      <c r="K47" s="6" t="str">
        <f t="shared" si="2"/>
        <v xml:space="preserve"> </v>
      </c>
      <c r="L47" s="13"/>
      <c r="M47" s="13"/>
      <c r="N47" s="8"/>
      <c r="O47" s="6" t="str">
        <f t="shared" si="3"/>
        <v xml:space="preserve"> </v>
      </c>
      <c r="P47" s="13"/>
      <c r="Q47" s="13"/>
      <c r="R47" s="9"/>
      <c r="S47" s="6" t="str">
        <f t="shared" si="4"/>
        <v xml:space="preserve"> </v>
      </c>
      <c r="T47" s="13"/>
      <c r="U47" s="13"/>
      <c r="V47" s="8"/>
      <c r="W47" s="8" t="str">
        <f t="shared" si="5"/>
        <v xml:space="preserve"> </v>
      </c>
      <c r="X47" s="8"/>
      <c r="Y47" s="13"/>
      <c r="Z47" s="10">
        <f t="shared" si="6"/>
        <v>94</v>
      </c>
    </row>
    <row r="48" spans="1:26" x14ac:dyDescent="0.25">
      <c r="A48" s="1">
        <v>42</v>
      </c>
      <c r="B48" s="2" t="s">
        <v>68</v>
      </c>
      <c r="C48" s="3">
        <f>VLOOKUP(D48,'[1]Tabelen Masters'!I$4:J114,2,FALSE)</f>
        <v>0.45</v>
      </c>
      <c r="D48" s="4">
        <v>13</v>
      </c>
      <c r="E48" s="3">
        <f t="shared" si="0"/>
        <v>0.43333333333333335</v>
      </c>
      <c r="F48" s="5">
        <v>0</v>
      </c>
      <c r="G48" s="6" t="str">
        <f t="shared" si="1"/>
        <v xml:space="preserve"> </v>
      </c>
      <c r="H48" s="8"/>
      <c r="I48" s="8"/>
      <c r="J48" s="5">
        <f>_xlfn.XLOOKUP(B48,[3]Blad1!$C$2:$C$30,[3]Blad1!$Q$2:$Q$30)</f>
        <v>92</v>
      </c>
      <c r="K48" s="6"/>
      <c r="L48" s="1"/>
      <c r="M48" s="1"/>
      <c r="N48" s="8"/>
      <c r="O48" s="6" t="str">
        <f t="shared" si="3"/>
        <v xml:space="preserve"> </v>
      </c>
      <c r="P48" s="1"/>
      <c r="Q48" s="1"/>
      <c r="R48" s="9"/>
      <c r="S48" s="6" t="str">
        <f t="shared" si="4"/>
        <v xml:space="preserve"> </v>
      </c>
      <c r="T48" s="8"/>
      <c r="U48" s="8"/>
      <c r="V48" s="8"/>
      <c r="W48" s="8" t="str">
        <f t="shared" si="5"/>
        <v xml:space="preserve"> </v>
      </c>
      <c r="X48" s="8"/>
      <c r="Y48" s="8"/>
      <c r="Z48" s="10">
        <f t="shared" si="6"/>
        <v>92</v>
      </c>
    </row>
    <row r="49" spans="1:26" x14ac:dyDescent="0.25">
      <c r="A49" s="1">
        <v>43</v>
      </c>
      <c r="B49" s="2" t="s">
        <v>69</v>
      </c>
      <c r="C49" s="3">
        <f>VLOOKUP(D49,'[1]Tabelen Masters'!I$4:J101,2,FALSE)</f>
        <v>0.45</v>
      </c>
      <c r="D49" s="4">
        <v>13</v>
      </c>
      <c r="E49" s="3">
        <f t="shared" si="0"/>
        <v>0.43333333333333335</v>
      </c>
      <c r="F49" s="5">
        <f>_xlfn.XLOOKUP(B49,[2]Blad1!$C$2:$C$39,[2]Blad1!$Q$2:$Q$39,"nieuw ")</f>
        <v>80</v>
      </c>
      <c r="G49" s="6">
        <f t="shared" si="1"/>
        <v>10</v>
      </c>
      <c r="H49" s="8"/>
      <c r="I49" s="8"/>
      <c r="J49" s="5"/>
      <c r="K49" s="6" t="str">
        <f t="shared" ref="K49:K56" si="7">IF(J49&lt;=1," ",10)</f>
        <v xml:space="preserve"> </v>
      </c>
      <c r="L49" s="1"/>
      <c r="M49" s="1"/>
      <c r="N49" s="8"/>
      <c r="O49" s="6" t="str">
        <f t="shared" si="3"/>
        <v xml:space="preserve"> </v>
      </c>
      <c r="P49" s="1"/>
      <c r="Q49" s="1"/>
      <c r="R49" s="9"/>
      <c r="S49" s="6" t="str">
        <f t="shared" si="4"/>
        <v xml:space="preserve"> </v>
      </c>
      <c r="T49" s="8"/>
      <c r="U49" s="8"/>
      <c r="V49" s="8"/>
      <c r="W49" s="8" t="str">
        <f t="shared" si="5"/>
        <v xml:space="preserve"> </v>
      </c>
      <c r="X49" s="8"/>
      <c r="Y49" s="8"/>
      <c r="Z49" s="10">
        <f t="shared" si="6"/>
        <v>90</v>
      </c>
    </row>
    <row r="50" spans="1:26" x14ac:dyDescent="0.25">
      <c r="A50" s="1">
        <v>44</v>
      </c>
      <c r="B50" s="11" t="s">
        <v>70</v>
      </c>
      <c r="C50" s="3">
        <f>VLOOKUP(D50,'[1]Tabelen Masters'!I$4:J150,2,FALSE)</f>
        <v>0.78400000000000003</v>
      </c>
      <c r="D50" s="13">
        <v>23</v>
      </c>
      <c r="E50" s="3">
        <f t="shared" si="0"/>
        <v>0.76666666666666672</v>
      </c>
      <c r="F50" s="5">
        <f>_xlfn.XLOOKUP(B50,[2]Blad1!$C$2:$C$39,[2]Blad1!$Q$2:$Q$39,"nieuw ")</f>
        <v>79</v>
      </c>
      <c r="G50" s="6">
        <f t="shared" si="1"/>
        <v>10</v>
      </c>
      <c r="H50" s="8"/>
      <c r="I50" s="8">
        <v>23</v>
      </c>
      <c r="J50" s="5"/>
      <c r="K50" s="6" t="str">
        <f t="shared" si="7"/>
        <v xml:space="preserve"> </v>
      </c>
      <c r="L50" s="1"/>
      <c r="M50" s="1"/>
      <c r="N50" s="8"/>
      <c r="O50" s="6" t="str">
        <f t="shared" si="3"/>
        <v xml:space="preserve"> </v>
      </c>
      <c r="P50" s="1"/>
      <c r="Q50" s="1"/>
      <c r="R50" s="9"/>
      <c r="S50" s="6" t="str">
        <f t="shared" si="4"/>
        <v xml:space="preserve"> </v>
      </c>
      <c r="T50" s="8"/>
      <c r="U50" s="8"/>
      <c r="V50" s="8"/>
      <c r="W50" s="8" t="str">
        <f t="shared" si="5"/>
        <v xml:space="preserve"> </v>
      </c>
      <c r="X50" s="8"/>
      <c r="Y50" s="8"/>
      <c r="Z50" s="10">
        <f t="shared" si="6"/>
        <v>89</v>
      </c>
    </row>
    <row r="51" spans="1:26" x14ac:dyDescent="0.25">
      <c r="A51" s="1">
        <v>45</v>
      </c>
      <c r="B51" s="2" t="s">
        <v>71</v>
      </c>
      <c r="C51" s="3">
        <f>VLOOKUP(D51,'[1]Tabelen Masters'!I$4:J39,2,FALSE)</f>
        <v>0.55000000000000004</v>
      </c>
      <c r="D51" s="4">
        <v>16</v>
      </c>
      <c r="E51" s="3">
        <f t="shared" si="0"/>
        <v>0.53333333333333333</v>
      </c>
      <c r="F51" s="5">
        <f>_xlfn.XLOOKUP(B51,[2]Blad1!$C$2:$C$39,[2]Blad1!$Q$2:$Q$39,"nieuw ")</f>
        <v>67</v>
      </c>
      <c r="G51" s="6">
        <f t="shared" si="1"/>
        <v>10</v>
      </c>
      <c r="H51" s="8"/>
      <c r="I51" s="8">
        <v>16</v>
      </c>
      <c r="J51" s="5"/>
      <c r="K51" s="6" t="str">
        <f t="shared" si="7"/>
        <v xml:space="preserve"> </v>
      </c>
      <c r="L51" s="1"/>
      <c r="M51" s="1"/>
      <c r="N51" s="8"/>
      <c r="O51" s="6" t="str">
        <f t="shared" si="3"/>
        <v xml:space="preserve"> </v>
      </c>
      <c r="P51" s="1"/>
      <c r="Q51" s="1"/>
      <c r="R51" s="9"/>
      <c r="S51" s="6" t="str">
        <f t="shared" si="4"/>
        <v xml:space="preserve"> </v>
      </c>
      <c r="T51" s="8"/>
      <c r="U51" s="8"/>
      <c r="V51" s="8"/>
      <c r="W51" s="8" t="str">
        <f t="shared" si="5"/>
        <v xml:space="preserve"> </v>
      </c>
      <c r="X51" s="8"/>
      <c r="Y51" s="8"/>
      <c r="Z51" s="10">
        <f t="shared" si="6"/>
        <v>77</v>
      </c>
    </row>
    <row r="52" spans="1:26" x14ac:dyDescent="0.25">
      <c r="A52" s="1">
        <v>46</v>
      </c>
      <c r="B52" s="16" t="s">
        <v>72</v>
      </c>
      <c r="C52" s="3">
        <f>VLOOKUP(D52,'[1]Tabelen Masters'!I$4:J106,2,FALSE)</f>
        <v>0.45</v>
      </c>
      <c r="D52" s="4">
        <v>13</v>
      </c>
      <c r="E52" s="3">
        <f t="shared" si="0"/>
        <v>0.43333333333333335</v>
      </c>
      <c r="F52" s="5">
        <v>0</v>
      </c>
      <c r="G52" s="6" t="str">
        <f t="shared" si="1"/>
        <v xml:space="preserve"> </v>
      </c>
      <c r="H52" s="8"/>
      <c r="I52" s="8"/>
      <c r="J52" s="5"/>
      <c r="K52" s="6" t="str">
        <f t="shared" si="7"/>
        <v xml:space="preserve"> </v>
      </c>
      <c r="L52" s="1"/>
      <c r="M52" s="1"/>
      <c r="N52" s="8">
        <f>_xlfn.XLOOKUP(B52,[4]Blad1!$C$2:$C$35,[4]Blad1!$Q$2:$Q$35)</f>
        <v>67</v>
      </c>
      <c r="O52" s="6">
        <f t="shared" si="3"/>
        <v>10</v>
      </c>
      <c r="P52" s="1"/>
      <c r="Q52" s="1">
        <v>13</v>
      </c>
      <c r="R52" s="9"/>
      <c r="S52" s="6" t="str">
        <f t="shared" si="4"/>
        <v xml:space="preserve"> </v>
      </c>
      <c r="T52" s="8"/>
      <c r="U52" s="8"/>
      <c r="V52" s="8"/>
      <c r="W52" s="8" t="str">
        <f t="shared" si="5"/>
        <v xml:space="preserve"> </v>
      </c>
      <c r="X52" s="8"/>
      <c r="Y52" s="8"/>
      <c r="Z52" s="10">
        <f t="shared" si="6"/>
        <v>77</v>
      </c>
    </row>
    <row r="53" spans="1:26" x14ac:dyDescent="0.25">
      <c r="A53" s="1">
        <v>47</v>
      </c>
      <c r="B53" s="23" t="s">
        <v>73</v>
      </c>
      <c r="C53" s="3">
        <f>VLOOKUP(D53,'[1]Tabelen Masters'!I$4:J151,2,FALSE)</f>
        <v>0.45</v>
      </c>
      <c r="D53" s="13">
        <v>13</v>
      </c>
      <c r="E53" s="3">
        <f t="shared" si="0"/>
        <v>0.43333333333333335</v>
      </c>
      <c r="F53" s="5">
        <v>0</v>
      </c>
      <c r="G53" s="6" t="str">
        <f t="shared" si="1"/>
        <v xml:space="preserve"> </v>
      </c>
      <c r="H53" s="8"/>
      <c r="I53" s="8"/>
      <c r="J53" s="5"/>
      <c r="K53" s="6" t="str">
        <f t="shared" si="7"/>
        <v xml:space="preserve"> </v>
      </c>
      <c r="L53" s="1"/>
      <c r="M53" s="1"/>
      <c r="N53" s="8"/>
      <c r="O53" s="6" t="str">
        <f t="shared" si="3"/>
        <v xml:space="preserve"> </v>
      </c>
      <c r="P53" s="1"/>
      <c r="Q53" s="1"/>
      <c r="R53" s="9">
        <f>_xlfn.XLOOKUP(B53,[5]Blad1!$C$2:$C$31,[5]Blad1!$Q$2:$Q$31)</f>
        <v>65</v>
      </c>
      <c r="S53" s="6">
        <f t="shared" si="4"/>
        <v>10</v>
      </c>
      <c r="T53" s="8"/>
      <c r="U53" s="8">
        <v>13</v>
      </c>
      <c r="V53" s="8"/>
      <c r="W53" s="8" t="str">
        <f t="shared" si="5"/>
        <v xml:space="preserve"> </v>
      </c>
      <c r="X53" s="8"/>
      <c r="Y53" s="8"/>
      <c r="Z53" s="10">
        <f t="shared" si="6"/>
        <v>75</v>
      </c>
    </row>
    <row r="54" spans="1:26" x14ac:dyDescent="0.25">
      <c r="A54" s="1">
        <v>48</v>
      </c>
      <c r="B54" s="11" t="s">
        <v>74</v>
      </c>
      <c r="C54" s="3">
        <f>VLOOKUP(D54,'[1]Tabelen Masters'!I$4:J117,2,FALSE)</f>
        <v>0.41699999999999998</v>
      </c>
      <c r="D54" s="13">
        <v>12</v>
      </c>
      <c r="E54" s="3">
        <f t="shared" si="0"/>
        <v>0.4</v>
      </c>
      <c r="F54" s="5">
        <v>0</v>
      </c>
      <c r="G54" s="6" t="str">
        <f t="shared" si="1"/>
        <v xml:space="preserve"> </v>
      </c>
      <c r="H54" s="8"/>
      <c r="I54" s="8"/>
      <c r="J54" s="5"/>
      <c r="K54" s="6" t="str">
        <f t="shared" si="7"/>
        <v xml:space="preserve"> </v>
      </c>
      <c r="L54" s="1"/>
      <c r="M54" s="1"/>
      <c r="N54" s="8">
        <f>_xlfn.XLOOKUP(B54,[4]Blad1!$C$2:$C$35,[4]Blad1!$Q$2:$Q$35)</f>
        <v>61</v>
      </c>
      <c r="O54" s="6">
        <f t="shared" si="3"/>
        <v>10</v>
      </c>
      <c r="P54" s="1"/>
      <c r="Q54" s="1">
        <v>12</v>
      </c>
      <c r="R54" s="9"/>
      <c r="S54" s="6" t="str">
        <f t="shared" si="4"/>
        <v xml:space="preserve"> </v>
      </c>
      <c r="T54" s="8"/>
      <c r="U54" s="8"/>
      <c r="V54" s="8"/>
      <c r="W54" s="8" t="str">
        <f t="shared" si="5"/>
        <v xml:space="preserve"> </v>
      </c>
      <c r="X54" s="8"/>
      <c r="Y54" s="8"/>
      <c r="Z54" s="10">
        <f t="shared" si="6"/>
        <v>71</v>
      </c>
    </row>
    <row r="55" spans="1:26" x14ac:dyDescent="0.25">
      <c r="A55" s="1">
        <v>49</v>
      </c>
      <c r="B55" s="11" t="s">
        <v>75</v>
      </c>
      <c r="C55" s="3">
        <f>VLOOKUP(D55,'[1]Tabelen Masters'!I$4:J136,2,FALSE)</f>
        <v>0.41699999999999998</v>
      </c>
      <c r="D55" s="10">
        <v>12</v>
      </c>
      <c r="E55" s="3">
        <f t="shared" si="0"/>
        <v>0.4</v>
      </c>
      <c r="F55" s="5">
        <v>0</v>
      </c>
      <c r="G55" s="6" t="str">
        <f t="shared" si="1"/>
        <v xml:space="preserve"> </v>
      </c>
      <c r="H55" s="8"/>
      <c r="I55" s="8"/>
      <c r="J55" s="5"/>
      <c r="K55" s="6" t="str">
        <f t="shared" si="7"/>
        <v xml:space="preserve"> </v>
      </c>
      <c r="L55" s="1"/>
      <c r="M55" s="1"/>
      <c r="N55" s="8">
        <f>_xlfn.XLOOKUP(B55,[4]Blad1!$C$2:$C$35,[4]Blad1!$Q$2:$Q$35)</f>
        <v>57</v>
      </c>
      <c r="O55" s="6">
        <f t="shared" si="3"/>
        <v>10</v>
      </c>
      <c r="P55" s="1"/>
      <c r="Q55" s="1">
        <v>12</v>
      </c>
      <c r="R55" s="9"/>
      <c r="S55" s="6" t="str">
        <f t="shared" si="4"/>
        <v xml:space="preserve"> </v>
      </c>
      <c r="T55" s="8"/>
      <c r="U55" s="8"/>
      <c r="V55" s="8"/>
      <c r="W55" s="8" t="str">
        <f t="shared" si="5"/>
        <v xml:space="preserve"> </v>
      </c>
      <c r="X55" s="8"/>
      <c r="Y55" s="8"/>
      <c r="Z55" s="10">
        <f t="shared" si="6"/>
        <v>67</v>
      </c>
    </row>
    <row r="56" spans="1:26" x14ac:dyDescent="0.25">
      <c r="A56" s="1">
        <v>50</v>
      </c>
      <c r="B56" s="11" t="s">
        <v>76</v>
      </c>
      <c r="C56" s="3">
        <f>VLOOKUP(D56,'[1]Tabelen Masters'!I$4:J81,2,FALSE)</f>
        <v>0.45</v>
      </c>
      <c r="D56" s="10">
        <v>13</v>
      </c>
      <c r="E56" s="3">
        <f t="shared" si="0"/>
        <v>0.43333333333333335</v>
      </c>
      <c r="F56" s="5">
        <v>0</v>
      </c>
      <c r="G56" s="6" t="str">
        <f t="shared" si="1"/>
        <v xml:space="preserve"> </v>
      </c>
      <c r="H56" s="8"/>
      <c r="I56" s="8"/>
      <c r="J56" s="5"/>
      <c r="K56" s="6" t="str">
        <f t="shared" si="7"/>
        <v xml:space="preserve"> </v>
      </c>
      <c r="L56" s="1"/>
      <c r="M56" s="1"/>
      <c r="N56" s="8">
        <f>_xlfn.XLOOKUP(B56,[4]Blad1!$C$2:$C$35,[4]Blad1!$Q$2:$Q$35)</f>
        <v>50</v>
      </c>
      <c r="O56" s="6">
        <f t="shared" si="3"/>
        <v>10</v>
      </c>
      <c r="P56" s="1"/>
      <c r="Q56" s="1">
        <v>13</v>
      </c>
      <c r="R56" s="9"/>
      <c r="S56" s="6" t="str">
        <f t="shared" si="4"/>
        <v xml:space="preserve"> </v>
      </c>
      <c r="T56" s="8"/>
      <c r="U56" s="8"/>
      <c r="V56" s="8"/>
      <c r="W56" s="8" t="str">
        <f t="shared" si="5"/>
        <v xml:space="preserve"> </v>
      </c>
      <c r="X56" s="8"/>
      <c r="Y56" s="8"/>
      <c r="Z56" s="10">
        <f t="shared" si="6"/>
        <v>60</v>
      </c>
    </row>
  </sheetData>
  <protectedRanges>
    <protectedRange sqref="O7:Q7 K7:K56 G7:G56 O8:O56 R7:R56 Y7 S8:S56 V7:V56 X7:X56 S7:U7" name="Fred_1"/>
  </protectedRanges>
  <mergeCells count="30">
    <mergeCell ref="Y2:Y6"/>
    <mergeCell ref="Z2:Z6"/>
    <mergeCell ref="A3:B3"/>
    <mergeCell ref="A4:B4"/>
    <mergeCell ref="A5:B5"/>
    <mergeCell ref="A6:B6"/>
    <mergeCell ref="Q2:Q6"/>
    <mergeCell ref="R2:R6"/>
    <mergeCell ref="S2:S6"/>
    <mergeCell ref="T2:T6"/>
    <mergeCell ref="U2:U6"/>
    <mergeCell ref="V2:V6"/>
    <mergeCell ref="K2:K6"/>
    <mergeCell ref="L2:L6"/>
    <mergeCell ref="M2:M6"/>
    <mergeCell ref="N2:N6"/>
    <mergeCell ref="O2:O6"/>
    <mergeCell ref="P2:P6"/>
    <mergeCell ref="A1:Z1"/>
    <mergeCell ref="A2:B2"/>
    <mergeCell ref="C2:C6"/>
    <mergeCell ref="D2:D6"/>
    <mergeCell ref="E2:E6"/>
    <mergeCell ref="F2:F6"/>
    <mergeCell ref="G2:G6"/>
    <mergeCell ref="H2:H6"/>
    <mergeCell ref="I2:I6"/>
    <mergeCell ref="J2:J6"/>
    <mergeCell ref="W2:W6"/>
    <mergeCell ref="X2:X6"/>
  </mergeCells>
  <conditionalFormatting sqref="B2:B56">
    <cfRule type="duplicateValues" dxfId="9" priority="1"/>
    <cfRule type="duplicateValues" dxfId="8" priority="2"/>
  </conditionalFormatting>
  <conditionalFormatting sqref="F7:F56">
    <cfRule type="cellIs" dxfId="7" priority="9" operator="greaterThan">
      <formula>119</formula>
    </cfRule>
    <cfRule type="cellIs" dxfId="6" priority="10" operator="between">
      <formula>1</formula>
      <formula>79</formula>
    </cfRule>
  </conditionalFormatting>
  <conditionalFormatting sqref="J7:J56">
    <cfRule type="cellIs" dxfId="5" priority="7" operator="greaterThan">
      <formula>119</formula>
    </cfRule>
    <cfRule type="cellIs" dxfId="4" priority="8" operator="between">
      <formula>1</formula>
      <formula>79</formula>
    </cfRule>
  </conditionalFormatting>
  <conditionalFormatting sqref="N7:N56">
    <cfRule type="cellIs" dxfId="3" priority="3" operator="greaterThan">
      <formula>119</formula>
    </cfRule>
    <cfRule type="cellIs" dxfId="2" priority="4" operator="between">
      <formula>1</formula>
      <formula>79</formula>
    </cfRule>
  </conditionalFormatting>
  <conditionalFormatting sqref="R7:R56">
    <cfRule type="cellIs" dxfId="1" priority="5" operator="greaterThan">
      <formula>119</formula>
    </cfRule>
    <cfRule type="cellIs" dxfId="0" priority="6" operator="between">
      <formula>1</formula>
      <formula>79</formula>
    </cfRule>
  </conditionalFormatting>
  <pageMargins left="0.7" right="0.7" top="0.75" bottom="0.75" header="0.3" footer="0.3"/>
  <pageSetup paperSize="9" scale="7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cp:lastPrinted>2024-11-25T13:52:15Z</cp:lastPrinted>
  <dcterms:created xsi:type="dcterms:W3CDTF">2024-11-25T13:50:49Z</dcterms:created>
  <dcterms:modified xsi:type="dcterms:W3CDTF">2024-11-29T08:58:46Z</dcterms:modified>
</cp:coreProperties>
</file>