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Masters 2022/tussenstanden 2022 Driebanden/"/>
    </mc:Choice>
  </mc:AlternateContent>
  <xr:revisionPtr revIDLastSave="0" documentId="8_{2C98A7F6-75F1-45D6-87CD-F9CD94CFABE0}" xr6:coauthVersionLast="47" xr6:coauthVersionMax="47" xr10:uidLastSave="{00000000-0000-0000-0000-000000000000}"/>
  <bookViews>
    <workbookView xWindow="-120" yWindow="-120" windowWidth="25440" windowHeight="15390" xr2:uid="{B2294978-68D7-4BAB-957F-4C4ABC65D0D1}"/>
  </bookViews>
  <sheets>
    <sheet name="Blad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2" i="1" l="1"/>
  <c r="V62" i="1"/>
  <c r="S62" i="1"/>
  <c r="P62" i="1"/>
  <c r="M62" i="1"/>
  <c r="J62" i="1"/>
  <c r="G62" i="1"/>
  <c r="X62" i="1" s="1"/>
  <c r="Z62" i="1" s="1"/>
  <c r="E62" i="1"/>
  <c r="C62" i="1"/>
  <c r="Y61" i="1"/>
  <c r="V61" i="1"/>
  <c r="S61" i="1"/>
  <c r="P61" i="1"/>
  <c r="M61" i="1"/>
  <c r="J61" i="1"/>
  <c r="G61" i="1"/>
  <c r="X61" i="1" s="1"/>
  <c r="Z61" i="1" s="1"/>
  <c r="E61" i="1"/>
  <c r="C61" i="1"/>
  <c r="Y60" i="1"/>
  <c r="V60" i="1"/>
  <c r="S60" i="1"/>
  <c r="P60" i="1"/>
  <c r="M60" i="1"/>
  <c r="X60" i="1" s="1"/>
  <c r="Z60" i="1" s="1"/>
  <c r="J60" i="1"/>
  <c r="G60" i="1"/>
  <c r="E60" i="1"/>
  <c r="C60" i="1"/>
  <c r="Y59" i="1"/>
  <c r="V59" i="1"/>
  <c r="S59" i="1"/>
  <c r="P59" i="1"/>
  <c r="M59" i="1"/>
  <c r="X59" i="1" s="1"/>
  <c r="J59" i="1"/>
  <c r="G59" i="1"/>
  <c r="E59" i="1"/>
  <c r="C59" i="1"/>
  <c r="Y58" i="1"/>
  <c r="V58" i="1"/>
  <c r="S58" i="1"/>
  <c r="P58" i="1"/>
  <c r="M58" i="1"/>
  <c r="J58" i="1"/>
  <c r="G58" i="1"/>
  <c r="X58" i="1" s="1"/>
  <c r="Z58" i="1" s="1"/>
  <c r="E58" i="1"/>
  <c r="C58" i="1"/>
  <c r="Y57" i="1"/>
  <c r="V57" i="1"/>
  <c r="S57" i="1"/>
  <c r="P57" i="1"/>
  <c r="M57" i="1"/>
  <c r="J57" i="1"/>
  <c r="G57" i="1"/>
  <c r="X57" i="1" s="1"/>
  <c r="Z57" i="1" s="1"/>
  <c r="E57" i="1"/>
  <c r="C57" i="1"/>
  <c r="Y56" i="1"/>
  <c r="V56" i="1"/>
  <c r="S56" i="1"/>
  <c r="P56" i="1"/>
  <c r="M56" i="1"/>
  <c r="X56" i="1" s="1"/>
  <c r="Z56" i="1" s="1"/>
  <c r="J56" i="1"/>
  <c r="G56" i="1"/>
  <c r="E56" i="1"/>
  <c r="C56" i="1"/>
  <c r="Y55" i="1"/>
  <c r="V55" i="1"/>
  <c r="S55" i="1"/>
  <c r="P55" i="1"/>
  <c r="M55" i="1"/>
  <c r="X55" i="1" s="1"/>
  <c r="J55" i="1"/>
  <c r="G55" i="1"/>
  <c r="E55" i="1"/>
  <c r="C55" i="1"/>
  <c r="Y54" i="1"/>
  <c r="V54" i="1"/>
  <c r="S54" i="1"/>
  <c r="P54" i="1"/>
  <c r="M54" i="1"/>
  <c r="J54" i="1"/>
  <c r="G54" i="1"/>
  <c r="X54" i="1" s="1"/>
  <c r="Z54" i="1" s="1"/>
  <c r="E54" i="1"/>
  <c r="C54" i="1"/>
  <c r="Y53" i="1"/>
  <c r="V53" i="1"/>
  <c r="S53" i="1"/>
  <c r="P53" i="1"/>
  <c r="M53" i="1"/>
  <c r="J53" i="1"/>
  <c r="G53" i="1"/>
  <c r="X53" i="1" s="1"/>
  <c r="Z53" i="1" s="1"/>
  <c r="E53" i="1"/>
  <c r="C53" i="1"/>
  <c r="Y52" i="1"/>
  <c r="V52" i="1"/>
  <c r="S52" i="1"/>
  <c r="P52" i="1"/>
  <c r="M52" i="1"/>
  <c r="X52" i="1" s="1"/>
  <c r="J52" i="1"/>
  <c r="G52" i="1"/>
  <c r="E52" i="1"/>
  <c r="C52" i="1"/>
  <c r="Y51" i="1"/>
  <c r="V51" i="1"/>
  <c r="S51" i="1"/>
  <c r="P51" i="1"/>
  <c r="M51" i="1"/>
  <c r="X51" i="1" s="1"/>
  <c r="Z51" i="1" s="1"/>
  <c r="J51" i="1"/>
  <c r="G51" i="1"/>
  <c r="E51" i="1"/>
  <c r="C51" i="1"/>
  <c r="Y50" i="1"/>
  <c r="V50" i="1"/>
  <c r="S50" i="1"/>
  <c r="P50" i="1"/>
  <c r="M50" i="1"/>
  <c r="J50" i="1"/>
  <c r="G50" i="1"/>
  <c r="X50" i="1" s="1"/>
  <c r="Z50" i="1" s="1"/>
  <c r="E50" i="1"/>
  <c r="C50" i="1"/>
  <c r="Y49" i="1"/>
  <c r="V49" i="1"/>
  <c r="S49" i="1"/>
  <c r="P49" i="1"/>
  <c r="M49" i="1"/>
  <c r="J49" i="1"/>
  <c r="G49" i="1"/>
  <c r="X49" i="1" s="1"/>
  <c r="Z49" i="1" s="1"/>
  <c r="E49" i="1"/>
  <c r="C49" i="1"/>
  <c r="Y48" i="1"/>
  <c r="V48" i="1"/>
  <c r="S48" i="1"/>
  <c r="P48" i="1"/>
  <c r="M48" i="1"/>
  <c r="X48" i="1" s="1"/>
  <c r="J48" i="1"/>
  <c r="G48" i="1"/>
  <c r="E48" i="1"/>
  <c r="C48" i="1"/>
  <c r="Y47" i="1"/>
  <c r="V47" i="1"/>
  <c r="S47" i="1"/>
  <c r="P47" i="1"/>
  <c r="M47" i="1"/>
  <c r="X47" i="1" s="1"/>
  <c r="Z47" i="1" s="1"/>
  <c r="J47" i="1"/>
  <c r="G47" i="1"/>
  <c r="E47" i="1"/>
  <c r="C47" i="1"/>
  <c r="Y46" i="1"/>
  <c r="V46" i="1"/>
  <c r="S46" i="1"/>
  <c r="P46" i="1"/>
  <c r="M46" i="1"/>
  <c r="J46" i="1"/>
  <c r="G46" i="1"/>
  <c r="X46" i="1" s="1"/>
  <c r="Z46" i="1" s="1"/>
  <c r="E46" i="1"/>
  <c r="C46" i="1"/>
  <c r="Y45" i="1"/>
  <c r="V45" i="1"/>
  <c r="S45" i="1"/>
  <c r="P45" i="1"/>
  <c r="M45" i="1"/>
  <c r="J45" i="1"/>
  <c r="G45" i="1"/>
  <c r="X45" i="1" s="1"/>
  <c r="Z45" i="1" s="1"/>
  <c r="E45" i="1"/>
  <c r="C45" i="1"/>
  <c r="Y44" i="1"/>
  <c r="V44" i="1"/>
  <c r="S44" i="1"/>
  <c r="P44" i="1"/>
  <c r="M44" i="1"/>
  <c r="X44" i="1" s="1"/>
  <c r="J44" i="1"/>
  <c r="G44" i="1"/>
  <c r="E44" i="1"/>
  <c r="C44" i="1"/>
  <c r="Y43" i="1"/>
  <c r="V43" i="1"/>
  <c r="S43" i="1"/>
  <c r="P43" i="1"/>
  <c r="M43" i="1"/>
  <c r="X43" i="1" s="1"/>
  <c r="Z43" i="1" s="1"/>
  <c r="J43" i="1"/>
  <c r="G43" i="1"/>
  <c r="E43" i="1"/>
  <c r="C43" i="1"/>
  <c r="Y42" i="1"/>
  <c r="V42" i="1"/>
  <c r="S42" i="1"/>
  <c r="P42" i="1"/>
  <c r="M42" i="1"/>
  <c r="J42" i="1"/>
  <c r="G42" i="1"/>
  <c r="X42" i="1" s="1"/>
  <c r="Z42" i="1" s="1"/>
  <c r="E42" i="1"/>
  <c r="C42" i="1"/>
  <c r="Y41" i="1"/>
  <c r="V41" i="1"/>
  <c r="S41" i="1"/>
  <c r="P41" i="1"/>
  <c r="M41" i="1"/>
  <c r="J41" i="1"/>
  <c r="G41" i="1"/>
  <c r="X41" i="1" s="1"/>
  <c r="Z41" i="1" s="1"/>
  <c r="E41" i="1"/>
  <c r="C41" i="1"/>
  <c r="Y40" i="1"/>
  <c r="V40" i="1"/>
  <c r="S40" i="1"/>
  <c r="P40" i="1"/>
  <c r="M40" i="1"/>
  <c r="X40" i="1" s="1"/>
  <c r="J40" i="1"/>
  <c r="G40" i="1"/>
  <c r="E40" i="1"/>
  <c r="C40" i="1"/>
  <c r="Y39" i="1"/>
  <c r="V39" i="1"/>
  <c r="S39" i="1"/>
  <c r="P39" i="1"/>
  <c r="M39" i="1"/>
  <c r="X39" i="1" s="1"/>
  <c r="Z39" i="1" s="1"/>
  <c r="J39" i="1"/>
  <c r="G39" i="1"/>
  <c r="E39" i="1"/>
  <c r="C39" i="1"/>
  <c r="Y38" i="1"/>
  <c r="V38" i="1"/>
  <c r="S38" i="1"/>
  <c r="P38" i="1"/>
  <c r="M38" i="1"/>
  <c r="J38" i="1"/>
  <c r="G38" i="1"/>
  <c r="X38" i="1" s="1"/>
  <c r="Z38" i="1" s="1"/>
  <c r="E38" i="1"/>
  <c r="C38" i="1"/>
  <c r="Y37" i="1"/>
  <c r="V37" i="1"/>
  <c r="S37" i="1"/>
  <c r="P37" i="1"/>
  <c r="M37" i="1"/>
  <c r="J37" i="1"/>
  <c r="G37" i="1"/>
  <c r="X37" i="1" s="1"/>
  <c r="Z37" i="1" s="1"/>
  <c r="E37" i="1"/>
  <c r="C37" i="1"/>
  <c r="Y36" i="1"/>
  <c r="V36" i="1"/>
  <c r="S36" i="1"/>
  <c r="P36" i="1"/>
  <c r="M36" i="1"/>
  <c r="X36" i="1" s="1"/>
  <c r="J36" i="1"/>
  <c r="G36" i="1"/>
  <c r="E36" i="1"/>
  <c r="C36" i="1"/>
  <c r="Y35" i="1"/>
  <c r="V35" i="1"/>
  <c r="S35" i="1"/>
  <c r="P35" i="1"/>
  <c r="M35" i="1"/>
  <c r="X35" i="1" s="1"/>
  <c r="Z35" i="1" s="1"/>
  <c r="J35" i="1"/>
  <c r="G35" i="1"/>
  <c r="E35" i="1"/>
  <c r="C35" i="1"/>
  <c r="Y34" i="1"/>
  <c r="V34" i="1"/>
  <c r="S34" i="1"/>
  <c r="P34" i="1"/>
  <c r="M34" i="1"/>
  <c r="J34" i="1"/>
  <c r="G34" i="1"/>
  <c r="X34" i="1" s="1"/>
  <c r="Z34" i="1" s="1"/>
  <c r="E34" i="1"/>
  <c r="C34" i="1"/>
  <c r="Y33" i="1"/>
  <c r="V33" i="1"/>
  <c r="S33" i="1"/>
  <c r="P33" i="1"/>
  <c r="M33" i="1"/>
  <c r="J33" i="1"/>
  <c r="G33" i="1"/>
  <c r="X33" i="1" s="1"/>
  <c r="Z33" i="1" s="1"/>
  <c r="E33" i="1"/>
  <c r="C33" i="1"/>
  <c r="Y32" i="1"/>
  <c r="V32" i="1"/>
  <c r="S32" i="1"/>
  <c r="P32" i="1"/>
  <c r="M32" i="1"/>
  <c r="X32" i="1" s="1"/>
  <c r="J32" i="1"/>
  <c r="G32" i="1"/>
  <c r="E32" i="1"/>
  <c r="C32" i="1"/>
  <c r="Y31" i="1"/>
  <c r="V31" i="1"/>
  <c r="S31" i="1"/>
  <c r="P31" i="1"/>
  <c r="M31" i="1"/>
  <c r="X31" i="1" s="1"/>
  <c r="Z31" i="1" s="1"/>
  <c r="J31" i="1"/>
  <c r="G31" i="1"/>
  <c r="E31" i="1"/>
  <c r="C31" i="1"/>
  <c r="Y30" i="1"/>
  <c r="V30" i="1"/>
  <c r="S30" i="1"/>
  <c r="P30" i="1"/>
  <c r="M30" i="1"/>
  <c r="J30" i="1"/>
  <c r="G30" i="1"/>
  <c r="X30" i="1" s="1"/>
  <c r="Z30" i="1" s="1"/>
  <c r="E30" i="1"/>
  <c r="C30" i="1"/>
  <c r="Y29" i="1"/>
  <c r="V29" i="1"/>
  <c r="S29" i="1"/>
  <c r="P29" i="1"/>
  <c r="M29" i="1"/>
  <c r="J29" i="1"/>
  <c r="G29" i="1"/>
  <c r="X29" i="1" s="1"/>
  <c r="Z29" i="1" s="1"/>
  <c r="E29" i="1"/>
  <c r="C29" i="1"/>
  <c r="Y28" i="1"/>
  <c r="V28" i="1"/>
  <c r="S28" i="1"/>
  <c r="P28" i="1"/>
  <c r="M28" i="1"/>
  <c r="X28" i="1" s="1"/>
  <c r="J28" i="1"/>
  <c r="G28" i="1"/>
  <c r="E28" i="1"/>
  <c r="C28" i="1"/>
  <c r="Y27" i="1"/>
  <c r="V27" i="1"/>
  <c r="S27" i="1"/>
  <c r="P27" i="1"/>
  <c r="M27" i="1"/>
  <c r="X27" i="1" s="1"/>
  <c r="Z27" i="1" s="1"/>
  <c r="J27" i="1"/>
  <c r="G27" i="1"/>
  <c r="E27" i="1"/>
  <c r="C27" i="1"/>
  <c r="Y26" i="1"/>
  <c r="V26" i="1"/>
  <c r="S26" i="1"/>
  <c r="P26" i="1"/>
  <c r="M26" i="1"/>
  <c r="J26" i="1"/>
  <c r="G26" i="1"/>
  <c r="X26" i="1" s="1"/>
  <c r="Z26" i="1" s="1"/>
  <c r="E26" i="1"/>
  <c r="C26" i="1"/>
  <c r="Y25" i="1"/>
  <c r="V25" i="1"/>
  <c r="S25" i="1"/>
  <c r="P25" i="1"/>
  <c r="M25" i="1"/>
  <c r="J25" i="1"/>
  <c r="G25" i="1"/>
  <c r="X25" i="1" s="1"/>
  <c r="Z25" i="1" s="1"/>
  <c r="E25" i="1"/>
  <c r="C25" i="1"/>
  <c r="Y24" i="1"/>
  <c r="V24" i="1"/>
  <c r="S24" i="1"/>
  <c r="P24" i="1"/>
  <c r="M24" i="1"/>
  <c r="X24" i="1" s="1"/>
  <c r="Z24" i="1" s="1"/>
  <c r="J24" i="1"/>
  <c r="G24" i="1"/>
  <c r="E24" i="1"/>
  <c r="C24" i="1"/>
  <c r="Y23" i="1"/>
  <c r="V23" i="1"/>
  <c r="S23" i="1"/>
  <c r="P23" i="1"/>
  <c r="M23" i="1"/>
  <c r="X23" i="1" s="1"/>
  <c r="Z23" i="1" s="1"/>
  <c r="J23" i="1"/>
  <c r="G23" i="1"/>
  <c r="E23" i="1"/>
  <c r="C23" i="1"/>
  <c r="Y22" i="1"/>
  <c r="V22" i="1"/>
  <c r="S22" i="1"/>
  <c r="P22" i="1"/>
  <c r="M22" i="1"/>
  <c r="J22" i="1"/>
  <c r="G22" i="1"/>
  <c r="X22" i="1" s="1"/>
  <c r="Z22" i="1" s="1"/>
  <c r="E22" i="1"/>
  <c r="C22" i="1"/>
  <c r="Y21" i="1"/>
  <c r="V21" i="1"/>
  <c r="S21" i="1"/>
  <c r="P21" i="1"/>
  <c r="M21" i="1"/>
  <c r="J21" i="1"/>
  <c r="G21" i="1"/>
  <c r="X21" i="1" s="1"/>
  <c r="Z21" i="1" s="1"/>
  <c r="E21" i="1"/>
  <c r="C21" i="1"/>
  <c r="Y20" i="1"/>
  <c r="V20" i="1"/>
  <c r="S20" i="1"/>
  <c r="P20" i="1"/>
  <c r="M20" i="1"/>
  <c r="X20" i="1" s="1"/>
  <c r="Z20" i="1" s="1"/>
  <c r="J20" i="1"/>
  <c r="G20" i="1"/>
  <c r="E20" i="1"/>
  <c r="C20" i="1"/>
  <c r="Y19" i="1"/>
  <c r="V19" i="1"/>
  <c r="S19" i="1"/>
  <c r="P19" i="1"/>
  <c r="M19" i="1"/>
  <c r="X19" i="1" s="1"/>
  <c r="Z19" i="1" s="1"/>
  <c r="J19" i="1"/>
  <c r="G19" i="1"/>
  <c r="E19" i="1"/>
  <c r="C19" i="1"/>
  <c r="Y18" i="1"/>
  <c r="V18" i="1"/>
  <c r="S18" i="1"/>
  <c r="P18" i="1"/>
  <c r="M18" i="1"/>
  <c r="J18" i="1"/>
  <c r="X18" i="1" s="1"/>
  <c r="Z18" i="1" s="1"/>
  <c r="G18" i="1"/>
  <c r="E18" i="1"/>
  <c r="C18" i="1"/>
  <c r="Y17" i="1"/>
  <c r="V17" i="1"/>
  <c r="S17" i="1"/>
  <c r="P17" i="1"/>
  <c r="M17" i="1"/>
  <c r="J17" i="1"/>
  <c r="G17" i="1"/>
  <c r="X17" i="1" s="1"/>
  <c r="Z17" i="1" s="1"/>
  <c r="E17" i="1"/>
  <c r="C17" i="1"/>
  <c r="Y16" i="1"/>
  <c r="V16" i="1"/>
  <c r="S16" i="1"/>
  <c r="P16" i="1"/>
  <c r="M16" i="1"/>
  <c r="J16" i="1"/>
  <c r="G16" i="1"/>
  <c r="X16" i="1" s="1"/>
  <c r="E16" i="1"/>
  <c r="C16" i="1"/>
  <c r="Y15" i="1"/>
  <c r="V15" i="1"/>
  <c r="S15" i="1"/>
  <c r="P15" i="1"/>
  <c r="M15" i="1"/>
  <c r="X15" i="1" s="1"/>
  <c r="Z15" i="1" s="1"/>
  <c r="J15" i="1"/>
  <c r="G15" i="1"/>
  <c r="E15" i="1"/>
  <c r="C15" i="1"/>
  <c r="Y14" i="1"/>
  <c r="V14" i="1"/>
  <c r="S14" i="1"/>
  <c r="P14" i="1"/>
  <c r="M14" i="1"/>
  <c r="J14" i="1"/>
  <c r="X14" i="1" s="1"/>
  <c r="G14" i="1"/>
  <c r="E14" i="1"/>
  <c r="C14" i="1"/>
  <c r="Y13" i="1"/>
  <c r="V13" i="1"/>
  <c r="S13" i="1"/>
  <c r="P13" i="1"/>
  <c r="M13" i="1"/>
  <c r="J13" i="1"/>
  <c r="G13" i="1"/>
  <c r="X13" i="1" s="1"/>
  <c r="Z13" i="1" s="1"/>
  <c r="E13" i="1"/>
  <c r="C13" i="1"/>
  <c r="Y12" i="1"/>
  <c r="V12" i="1"/>
  <c r="S12" i="1"/>
  <c r="P12" i="1"/>
  <c r="M12" i="1"/>
  <c r="J12" i="1"/>
  <c r="G12" i="1"/>
  <c r="X12" i="1" s="1"/>
  <c r="E12" i="1"/>
  <c r="C12" i="1"/>
  <c r="Y11" i="1"/>
  <c r="V11" i="1"/>
  <c r="S11" i="1"/>
  <c r="P11" i="1"/>
  <c r="M11" i="1"/>
  <c r="X11" i="1" s="1"/>
  <c r="Z11" i="1" s="1"/>
  <c r="J11" i="1"/>
  <c r="G11" i="1"/>
  <c r="E11" i="1"/>
  <c r="C11" i="1"/>
  <c r="Y10" i="1"/>
  <c r="V10" i="1"/>
  <c r="S10" i="1"/>
  <c r="P10" i="1"/>
  <c r="M10" i="1"/>
  <c r="J10" i="1"/>
  <c r="X10" i="1" s="1"/>
  <c r="G10" i="1"/>
  <c r="E10" i="1"/>
  <c r="C10" i="1"/>
  <c r="Y9" i="1"/>
  <c r="V9" i="1"/>
  <c r="S9" i="1"/>
  <c r="P9" i="1"/>
  <c r="M9" i="1"/>
  <c r="J9" i="1"/>
  <c r="G9" i="1"/>
  <c r="X9" i="1" s="1"/>
  <c r="Z9" i="1" s="1"/>
  <c r="E9" i="1"/>
  <c r="C9" i="1"/>
  <c r="Y8" i="1"/>
  <c r="V8" i="1"/>
  <c r="S8" i="1"/>
  <c r="P8" i="1"/>
  <c r="M8" i="1"/>
  <c r="J8" i="1"/>
  <c r="G8" i="1"/>
  <c r="X8" i="1" s="1"/>
  <c r="E8" i="1"/>
  <c r="C8" i="1"/>
  <c r="Y7" i="1"/>
  <c r="X7" i="1"/>
  <c r="V7" i="1"/>
  <c r="S7" i="1"/>
  <c r="P7" i="1"/>
  <c r="M7" i="1"/>
  <c r="J7" i="1"/>
  <c r="G7" i="1"/>
  <c r="E7" i="1"/>
  <c r="C7" i="1"/>
  <c r="Z55" i="1" l="1"/>
  <c r="Z59" i="1"/>
  <c r="Z32" i="1"/>
  <c r="Z40" i="1"/>
  <c r="Z48" i="1"/>
  <c r="Z52" i="1"/>
  <c r="Z10" i="1"/>
  <c r="Z14" i="1"/>
  <c r="Z28" i="1"/>
  <c r="Z36" i="1"/>
  <c r="Z44" i="1"/>
  <c r="Z7" i="1"/>
  <c r="Z8" i="1"/>
  <c r="Z12" i="1"/>
  <c r="Z16" i="1"/>
</calcChain>
</file>

<file path=xl/sharedStrings.xml><?xml version="1.0" encoding="utf-8"?>
<sst xmlns="http://schemas.openxmlformats.org/spreadsheetml/2006/main" count="85" uniqueCount="85">
  <si>
    <t>Tussenstand Masters Driebanden Toernooien 2022</t>
  </si>
  <si>
    <t>aftrekken i.v.m. laagste waarde</t>
  </si>
  <si>
    <t>Eindstand met aftrek van de laagste partij</t>
  </si>
  <si>
    <t>GEEL = PROMOTIE</t>
  </si>
  <si>
    <t>Moyenne</t>
  </si>
  <si>
    <t>Caramboles</t>
  </si>
  <si>
    <t>Rating getal</t>
  </si>
  <si>
    <t>Veendam</t>
  </si>
  <si>
    <t>Bonus deelname Veendam</t>
  </si>
  <si>
    <t>Bonus FinaleDelfzijl</t>
  </si>
  <si>
    <t>Finsterwolde</t>
  </si>
  <si>
    <t>Bonus deelname Finsterwolde1</t>
  </si>
  <si>
    <t>Bonus Finale Finsterwolde</t>
  </si>
  <si>
    <t xml:space="preserve">Midwolda </t>
  </si>
  <si>
    <t xml:space="preserve">Bonus deelname Midwolda </t>
  </si>
  <si>
    <t xml:space="preserve">Bonus Finale Midwolda </t>
  </si>
  <si>
    <t>Woldendorp 2020</t>
  </si>
  <si>
    <t xml:space="preserve">Bonus deelname Woldendorp </t>
  </si>
  <si>
    <t xml:space="preserve">Bonus Finale Woldendorp </t>
  </si>
  <si>
    <t xml:space="preserve">Winschoten </t>
  </si>
  <si>
    <t>Bonus deelname Winschoten</t>
  </si>
  <si>
    <t xml:space="preserve">Bonus Finale Winschoten </t>
  </si>
  <si>
    <t xml:space="preserve">Delfzijl </t>
  </si>
  <si>
    <t xml:space="preserve">Bonus deelname Delfzijl </t>
  </si>
  <si>
    <t xml:space="preserve">Bonus FinaleDelfzijl </t>
  </si>
  <si>
    <t>Totaal</t>
  </si>
  <si>
    <t>ROOD = DEGRADATIE</t>
  </si>
  <si>
    <t>BLAAUW = PROMOTIE IN FINALE</t>
  </si>
  <si>
    <t>GROEP A</t>
  </si>
  <si>
    <t>Johan Edens</t>
  </si>
  <si>
    <t>Peter Lambeck</t>
  </si>
  <si>
    <t>Henk Matthijssen</t>
  </si>
  <si>
    <t>Kasper Sturre</t>
  </si>
  <si>
    <t>Max Veenhuis</t>
  </si>
  <si>
    <t>Willem Weerd</t>
  </si>
  <si>
    <t>Koos Blaauw</t>
  </si>
  <si>
    <t>Willie Siemens</t>
  </si>
  <si>
    <t xml:space="preserve">Hilko Blaauw   </t>
  </si>
  <si>
    <t>Harry Ploeger</t>
  </si>
  <si>
    <t>Tjaart Schaub</t>
  </si>
  <si>
    <t>Lucas Bronsema</t>
  </si>
  <si>
    <t>Johnny Geertsma</t>
  </si>
  <si>
    <t>Derk Jan v. d. Laan</t>
  </si>
  <si>
    <t xml:space="preserve">Henk Bos   </t>
  </si>
  <si>
    <t>Geert Grevink</t>
  </si>
  <si>
    <t>Ron Pijper</t>
  </si>
  <si>
    <t>Fokko van Biessum</t>
  </si>
  <si>
    <t xml:space="preserve">Harm Wending   </t>
  </si>
  <si>
    <t xml:space="preserve">Hendrik Sloot   </t>
  </si>
  <si>
    <t>Mark Meijer</t>
  </si>
  <si>
    <t>Jacob Bosma</t>
  </si>
  <si>
    <t>Piet Wüst</t>
  </si>
  <si>
    <t>Wolter Eling</t>
  </si>
  <si>
    <t>Richard Kant</t>
  </si>
  <si>
    <t>Tom Been</t>
  </si>
  <si>
    <t>Ronald Bakker</t>
  </si>
  <si>
    <t xml:space="preserve">Geert Rijks   </t>
  </si>
  <si>
    <t>Andries Meindertsma</t>
  </si>
  <si>
    <t>Erik Kroeze</t>
  </si>
  <si>
    <t>Reinier van der Kooi</t>
  </si>
  <si>
    <t>René Martena</t>
  </si>
  <si>
    <t>Harrie Lulofs</t>
  </si>
  <si>
    <t>Hendrik Freije</t>
  </si>
  <si>
    <t>Jos Bouwmeester</t>
  </si>
  <si>
    <t>Hilbrand Balk</t>
  </si>
  <si>
    <t xml:space="preserve">Ad Blaauw </t>
  </si>
  <si>
    <t>Boele Boelens</t>
  </si>
  <si>
    <t>Alea Ali</t>
  </si>
  <si>
    <t>Tjerk Hofman</t>
  </si>
  <si>
    <t>Cris Mulder</t>
  </si>
  <si>
    <t>Harrie Viswat</t>
  </si>
  <si>
    <t>Stienus Sluiter</t>
  </si>
  <si>
    <t>Henk Mast</t>
  </si>
  <si>
    <t>Roel Maatjes</t>
  </si>
  <si>
    <t>Dirk Brakenhof</t>
  </si>
  <si>
    <t>Eddie Siemens</t>
  </si>
  <si>
    <t>Robbin Blaauw</t>
  </si>
  <si>
    <t>Jan Knol</t>
  </si>
  <si>
    <t xml:space="preserve">Peter Sterenborg   </t>
  </si>
  <si>
    <t>Hans Mulder</t>
  </si>
  <si>
    <t>Henk Hogebrik</t>
  </si>
  <si>
    <t>Jordi Blaauw</t>
  </si>
  <si>
    <t>Geiko Reder</t>
  </si>
  <si>
    <t>Willem Reilink</t>
  </si>
  <si>
    <t>Bert Mein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</si>
</sst>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000000"/>
      <name val="Arial"/>
      <family val="2"/>
    </font>
    <font>
      <b/>
      <sz val="12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 vertical="top" textRotation="180"/>
    </xf>
    <xf numFmtId="0" fontId="1" fillId="0" borderId="2" xfId="0" applyFont="1" applyBorder="1" applyAlignment="1">
      <alignment horizontal="center" vertical="top" textRotation="180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 textRotation="90"/>
    </xf>
    <xf numFmtId="0" fontId="6" fillId="0" borderId="5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0" fontId="7" fillId="0" borderId="7" xfId="0" applyFont="1" applyBorder="1" applyAlignment="1">
      <alignment horizontal="center" textRotation="90"/>
    </xf>
    <xf numFmtId="1" fontId="3" fillId="0" borderId="6" xfId="0" applyNumberFormat="1" applyFont="1" applyBorder="1" applyAlignment="1">
      <alignment horizontal="center" vertical="top" textRotation="180"/>
    </xf>
    <xf numFmtId="0" fontId="1" fillId="0" borderId="6" xfId="0" applyFont="1" applyBorder="1" applyAlignment="1">
      <alignment horizontal="center" vertical="top" textRotation="180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textRotation="90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 textRotation="90"/>
    </xf>
    <xf numFmtId="1" fontId="3" fillId="0" borderId="5" xfId="0" applyNumberFormat="1" applyFont="1" applyBorder="1" applyAlignment="1">
      <alignment horizontal="center" vertical="top" textRotation="180"/>
    </xf>
    <xf numFmtId="0" fontId="1" fillId="0" borderId="5" xfId="0" applyFont="1" applyBorder="1" applyAlignment="1">
      <alignment horizontal="center" vertical="top" textRotation="180"/>
    </xf>
    <xf numFmtId="0" fontId="6" fillId="0" borderId="10" xfId="0" applyFont="1" applyBorder="1"/>
    <xf numFmtId="0" fontId="10" fillId="0" borderId="10" xfId="0" applyFont="1" applyBorder="1" applyProtection="1">
      <protection locked="0"/>
    </xf>
    <xf numFmtId="164" fontId="10" fillId="0" borderId="10" xfId="1" applyNumberFormat="1" applyFont="1" applyBorder="1" applyAlignment="1">
      <alignment horizontal="center"/>
    </xf>
    <xf numFmtId="0" fontId="10" fillId="0" borderId="10" xfId="0" applyFont="1" applyBorder="1" applyAlignment="1" applyProtection="1">
      <alignment horizontal="center"/>
      <protection locked="0"/>
    </xf>
    <xf numFmtId="0" fontId="10" fillId="5" borderId="10" xfId="0" applyFont="1" applyFill="1" applyBorder="1" applyAlignment="1" applyProtection="1">
      <alignment horizontal="center"/>
      <protection locked="0"/>
    </xf>
    <xf numFmtId="0" fontId="10" fillId="5" borderId="10" xfId="0" applyFont="1" applyFill="1" applyBorder="1" applyAlignment="1">
      <alignment horizontal="center"/>
    </xf>
    <xf numFmtId="0" fontId="6" fillId="0" borderId="8" xfId="0" applyFont="1" applyBorder="1"/>
    <xf numFmtId="1" fontId="1" fillId="0" borderId="10" xfId="0" applyNumberFormat="1" applyFont="1" applyBorder="1"/>
    <xf numFmtId="0" fontId="10" fillId="0" borderId="10" xfId="1" applyFont="1" applyBorder="1" applyProtection="1">
      <protection locked="0"/>
    </xf>
    <xf numFmtId="0" fontId="10" fillId="0" borderId="10" xfId="1" applyFont="1" applyBorder="1" applyAlignment="1" applyProtection="1">
      <alignment horizontal="center"/>
      <protection locked="0"/>
    </xf>
    <xf numFmtId="0" fontId="10" fillId="5" borderId="10" xfId="1" applyFont="1" applyFill="1" applyBorder="1" applyProtection="1">
      <protection locked="0"/>
    </xf>
    <xf numFmtId="0" fontId="10" fillId="5" borderId="10" xfId="1" applyFont="1" applyFill="1" applyBorder="1" applyAlignment="1" applyProtection="1">
      <alignment horizontal="center"/>
      <protection locked="0"/>
    </xf>
    <xf numFmtId="0" fontId="10" fillId="6" borderId="10" xfId="0" applyFont="1" applyFill="1" applyBorder="1" applyAlignment="1" applyProtection="1">
      <alignment horizontal="center"/>
      <protection locked="0"/>
    </xf>
    <xf numFmtId="0" fontId="10" fillId="0" borderId="10" xfId="1" applyFont="1" applyBorder="1" applyAlignment="1" applyProtection="1">
      <alignment horizontal="left"/>
      <protection locked="0"/>
    </xf>
    <xf numFmtId="0" fontId="10" fillId="5" borderId="10" xfId="0" applyFont="1" applyFill="1" applyBorder="1" applyProtection="1">
      <protection locked="0"/>
    </xf>
    <xf numFmtId="1" fontId="10" fillId="0" borderId="10" xfId="0" applyNumberFormat="1" applyFont="1" applyBorder="1" applyAlignment="1" applyProtection="1">
      <alignment horizontal="center"/>
      <protection locked="0"/>
    </xf>
    <xf numFmtId="164" fontId="10" fillId="0" borderId="10" xfId="0" applyNumberFormat="1" applyFont="1" applyBorder="1" applyAlignment="1">
      <alignment horizontal="center"/>
    </xf>
    <xf numFmtId="1" fontId="10" fillId="7" borderId="10" xfId="0" applyNumberFormat="1" applyFont="1" applyFill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10" fillId="8" borderId="10" xfId="0" applyFont="1" applyFill="1" applyBorder="1" applyAlignment="1" applyProtection="1">
      <alignment horizontal="center"/>
      <protection locked="0"/>
    </xf>
    <xf numFmtId="0" fontId="10" fillId="7" borderId="10" xfId="1" applyFont="1" applyFill="1" applyBorder="1" applyAlignment="1" applyProtection="1">
      <alignment horizontal="center"/>
      <protection locked="0"/>
    </xf>
    <xf numFmtId="0" fontId="10" fillId="7" borderId="10" xfId="0" applyFont="1" applyFill="1" applyBorder="1" applyAlignment="1" applyProtection="1">
      <alignment horizontal="center"/>
      <protection locked="0"/>
    </xf>
    <xf numFmtId="0" fontId="12" fillId="0" borderId="10" xfId="1" applyFont="1" applyBorder="1" applyProtection="1">
      <protection locked="0"/>
    </xf>
    <xf numFmtId="0" fontId="10" fillId="5" borderId="10" xfId="0" applyFont="1" applyFill="1" applyBorder="1" applyAlignment="1" applyProtection="1">
      <alignment horizontal="left"/>
      <protection locked="0"/>
    </xf>
    <xf numFmtId="0" fontId="6" fillId="5" borderId="10" xfId="0" applyFont="1" applyFill="1" applyBorder="1" applyProtection="1">
      <protection locked="0"/>
    </xf>
    <xf numFmtId="1" fontId="1" fillId="0" borderId="10" xfId="0" applyNumberFormat="1" applyFont="1" applyBorder="1" applyAlignment="1" applyProtection="1">
      <alignment horizontal="center"/>
      <protection locked="0"/>
    </xf>
  </cellXfs>
  <cellStyles count="2">
    <cellStyle name="Standaard" xfId="0" builtinId="0"/>
    <cellStyle name="Standaard 2" xfId="1" xr:uid="{11612EBA-428C-42B3-A9AD-ECDE939063F8}"/>
  </cellStyles>
  <dxfs count="24"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38b57e6c564e81/Bureaublad/Libre%20OOst%20Groningen/start%20toernooien%20202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ussenstand%20Driebanden%20A%20groep%20%202022%20na%20winschot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e A Klasse"/>
      <sheetName val="Libre B KLasse"/>
      <sheetName val="Driebanden A Klasse"/>
      <sheetName val="Driebanden B KLasse  "/>
      <sheetName val="Tabelen masters"/>
    </sheetNames>
    <sheetDataSet>
      <sheetData sheetId="0"/>
      <sheetData sheetId="1"/>
      <sheetData sheetId="2"/>
      <sheetData sheetId="3"/>
      <sheetData sheetId="4"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</sheetNames>
    <sheetDataSet>
      <sheetData sheetId="0">
        <row r="7">
          <cell r="F7">
            <v>60</v>
          </cell>
          <cell r="I7"/>
          <cell r="L7">
            <v>125</v>
          </cell>
          <cell r="O7">
            <v>130</v>
          </cell>
          <cell r="R7">
            <v>128</v>
          </cell>
          <cell r="U7"/>
        </row>
        <row r="8">
          <cell r="F8">
            <v>64</v>
          </cell>
          <cell r="I8"/>
          <cell r="L8">
            <v>123</v>
          </cell>
          <cell r="O8">
            <v>92</v>
          </cell>
          <cell r="R8">
            <v>142</v>
          </cell>
          <cell r="U8"/>
        </row>
        <row r="9">
          <cell r="F9">
            <v>117</v>
          </cell>
          <cell r="I9"/>
          <cell r="L9">
            <v>107</v>
          </cell>
          <cell r="O9">
            <v>78</v>
          </cell>
          <cell r="R9">
            <v>115</v>
          </cell>
          <cell r="U9"/>
        </row>
        <row r="10">
          <cell r="F10">
            <v>110</v>
          </cell>
          <cell r="I10"/>
          <cell r="L10">
            <v>95</v>
          </cell>
          <cell r="O10">
            <v>110</v>
          </cell>
          <cell r="R10">
            <v>78</v>
          </cell>
          <cell r="U10"/>
        </row>
        <row r="11">
          <cell r="F11">
            <v>88</v>
          </cell>
          <cell r="I11"/>
          <cell r="L11">
            <v>129</v>
          </cell>
          <cell r="O11">
            <v>77</v>
          </cell>
          <cell r="R11">
            <v>97</v>
          </cell>
          <cell r="U11"/>
        </row>
        <row r="12">
          <cell r="F12">
            <v>128</v>
          </cell>
          <cell r="I12"/>
          <cell r="L12">
            <v>90</v>
          </cell>
          <cell r="O12">
            <v>113</v>
          </cell>
          <cell r="R12">
            <v>60</v>
          </cell>
          <cell r="U12"/>
        </row>
        <row r="13">
          <cell r="F13">
            <v>67</v>
          </cell>
          <cell r="I13"/>
          <cell r="L13">
            <v>112</v>
          </cell>
          <cell r="O13">
            <v>109</v>
          </cell>
          <cell r="R13">
            <v>86</v>
          </cell>
          <cell r="U13"/>
        </row>
        <row r="14">
          <cell r="F14">
            <v>107</v>
          </cell>
          <cell r="I14"/>
          <cell r="L14">
            <v>107</v>
          </cell>
          <cell r="O14">
            <v>100</v>
          </cell>
          <cell r="R14">
            <v>75</v>
          </cell>
          <cell r="U14"/>
        </row>
        <row r="15">
          <cell r="F15">
            <v>78</v>
          </cell>
          <cell r="I15"/>
          <cell r="L15">
            <v>126</v>
          </cell>
          <cell r="O15">
            <v>64</v>
          </cell>
          <cell r="R15">
            <v>103</v>
          </cell>
          <cell r="U15"/>
        </row>
        <row r="16">
          <cell r="F16">
            <v>82</v>
          </cell>
          <cell r="I16"/>
          <cell r="L16">
            <v>45</v>
          </cell>
          <cell r="O16">
            <v>80</v>
          </cell>
          <cell r="R16">
            <v>111</v>
          </cell>
          <cell r="U16"/>
        </row>
        <row r="17">
          <cell r="F17">
            <v>73</v>
          </cell>
          <cell r="I17"/>
          <cell r="L17">
            <v>106</v>
          </cell>
          <cell r="O17">
            <v>75</v>
          </cell>
          <cell r="R17">
            <v>121</v>
          </cell>
          <cell r="U17"/>
        </row>
        <row r="18">
          <cell r="F18">
            <v>64</v>
          </cell>
          <cell r="I18"/>
          <cell r="L18">
            <v>113</v>
          </cell>
          <cell r="O18">
            <v>113</v>
          </cell>
          <cell r="R18">
            <v>103</v>
          </cell>
          <cell r="U18"/>
        </row>
        <row r="19">
          <cell r="F19">
            <v>100</v>
          </cell>
          <cell r="I19"/>
          <cell r="L19">
            <v>120</v>
          </cell>
          <cell r="O19">
            <v>41</v>
          </cell>
          <cell r="R19">
            <v>84</v>
          </cell>
          <cell r="U19"/>
        </row>
        <row r="20">
          <cell r="F20">
            <v>150</v>
          </cell>
          <cell r="I20"/>
          <cell r="L20">
            <v>73</v>
          </cell>
          <cell r="O20">
            <v>45</v>
          </cell>
          <cell r="R20">
            <v>83</v>
          </cell>
          <cell r="U20"/>
        </row>
        <row r="21">
          <cell r="F21">
            <v>102</v>
          </cell>
          <cell r="I21"/>
          <cell r="L21">
            <v>95</v>
          </cell>
          <cell r="O21">
            <v>72</v>
          </cell>
          <cell r="R21">
            <v>78</v>
          </cell>
          <cell r="U21"/>
        </row>
        <row r="22">
          <cell r="F22">
            <v>87</v>
          </cell>
          <cell r="I22"/>
          <cell r="L22">
            <v>112</v>
          </cell>
          <cell r="O22">
            <v>84</v>
          </cell>
          <cell r="R22">
            <v>93</v>
          </cell>
          <cell r="U22"/>
        </row>
        <row r="23">
          <cell r="F23">
            <v>60</v>
          </cell>
          <cell r="I23"/>
          <cell r="L23">
            <v>107</v>
          </cell>
          <cell r="O23">
            <v>86</v>
          </cell>
          <cell r="R23">
            <v>89</v>
          </cell>
          <cell r="U23"/>
        </row>
        <row r="24">
          <cell r="F24">
            <v>73</v>
          </cell>
          <cell r="I24"/>
          <cell r="L24">
            <v>107</v>
          </cell>
          <cell r="O24">
            <v>100</v>
          </cell>
          <cell r="R24">
            <v>71</v>
          </cell>
          <cell r="U24"/>
        </row>
        <row r="25">
          <cell r="F25">
            <v>67</v>
          </cell>
          <cell r="I25"/>
          <cell r="L25">
            <v>97</v>
          </cell>
          <cell r="O25">
            <v>68</v>
          </cell>
          <cell r="R25">
            <v>102</v>
          </cell>
          <cell r="U25"/>
        </row>
        <row r="26">
          <cell r="F26">
            <v>37</v>
          </cell>
          <cell r="I26"/>
          <cell r="L26">
            <v>102</v>
          </cell>
          <cell r="O26">
            <v>100</v>
          </cell>
          <cell r="R26">
            <v>95</v>
          </cell>
          <cell r="U26"/>
        </row>
        <row r="27">
          <cell r="F27">
            <v>91</v>
          </cell>
          <cell r="I27"/>
          <cell r="L27">
            <v>67</v>
          </cell>
          <cell r="O27">
            <v>106</v>
          </cell>
          <cell r="R27">
            <v>78</v>
          </cell>
          <cell r="U27"/>
        </row>
        <row r="28">
          <cell r="F28">
            <v>92</v>
          </cell>
          <cell r="I28"/>
          <cell r="L28">
            <v>57</v>
          </cell>
          <cell r="O28">
            <v>75</v>
          </cell>
          <cell r="R28">
            <v>92</v>
          </cell>
          <cell r="U28"/>
        </row>
        <row r="29">
          <cell r="F29">
            <v>78</v>
          </cell>
          <cell r="I29"/>
          <cell r="L29">
            <v>92</v>
          </cell>
          <cell r="O29">
            <v>76</v>
          </cell>
          <cell r="R29">
            <v>73</v>
          </cell>
          <cell r="U29"/>
        </row>
        <row r="30">
          <cell r="F30">
            <v>144</v>
          </cell>
          <cell r="I30"/>
          <cell r="L30">
            <v>89</v>
          </cell>
          <cell r="O30"/>
          <cell r="R30">
            <v>83</v>
          </cell>
          <cell r="U30"/>
        </row>
        <row r="31">
          <cell r="F31">
            <v>82</v>
          </cell>
          <cell r="I31"/>
          <cell r="L31">
            <v>103</v>
          </cell>
          <cell r="O31">
            <v>92</v>
          </cell>
          <cell r="R31">
            <v>32</v>
          </cell>
          <cell r="U31"/>
        </row>
        <row r="32">
          <cell r="F32">
            <v>82</v>
          </cell>
          <cell r="I32"/>
          <cell r="L32">
            <v>100</v>
          </cell>
          <cell r="O32">
            <v>103</v>
          </cell>
          <cell r="R32"/>
          <cell r="U32"/>
        </row>
        <row r="33">
          <cell r="F33">
            <v>0</v>
          </cell>
          <cell r="I33"/>
          <cell r="L33">
            <v>89</v>
          </cell>
          <cell r="O33">
            <v>69</v>
          </cell>
          <cell r="R33">
            <v>107</v>
          </cell>
          <cell r="U33"/>
        </row>
        <row r="34">
          <cell r="F34">
            <v>56</v>
          </cell>
          <cell r="I34"/>
          <cell r="L34">
            <v>78</v>
          </cell>
          <cell r="O34">
            <v>84</v>
          </cell>
          <cell r="R34">
            <v>57</v>
          </cell>
          <cell r="U34"/>
        </row>
        <row r="35">
          <cell r="F35">
            <v>82</v>
          </cell>
          <cell r="I35"/>
          <cell r="L35">
            <v>107</v>
          </cell>
          <cell r="O35">
            <v>89</v>
          </cell>
          <cell r="R35"/>
          <cell r="U35"/>
        </row>
        <row r="36">
          <cell r="F36">
            <v>0</v>
          </cell>
          <cell r="I36"/>
          <cell r="L36">
            <v>125</v>
          </cell>
          <cell r="O36">
            <v>120</v>
          </cell>
          <cell r="R36"/>
          <cell r="U36"/>
        </row>
        <row r="37">
          <cell r="F37">
            <v>0</v>
          </cell>
          <cell r="I37"/>
          <cell r="L37">
            <v>90</v>
          </cell>
          <cell r="O37">
            <v>46</v>
          </cell>
          <cell r="R37">
            <v>103</v>
          </cell>
          <cell r="U37"/>
        </row>
        <row r="38">
          <cell r="F38">
            <v>0</v>
          </cell>
          <cell r="I38"/>
          <cell r="L38">
            <v>80</v>
          </cell>
          <cell r="O38">
            <v>67</v>
          </cell>
          <cell r="R38">
            <v>86</v>
          </cell>
          <cell r="U38"/>
        </row>
        <row r="39">
          <cell r="F39">
            <v>0</v>
          </cell>
          <cell r="I39"/>
          <cell r="L39">
            <v>115</v>
          </cell>
          <cell r="O39">
            <v>89</v>
          </cell>
          <cell r="R39"/>
          <cell r="U39"/>
        </row>
        <row r="40">
          <cell r="F40">
            <v>0</v>
          </cell>
          <cell r="I40"/>
          <cell r="L40">
            <v>112</v>
          </cell>
          <cell r="O40"/>
          <cell r="R40">
            <v>100</v>
          </cell>
          <cell r="U40"/>
        </row>
        <row r="41">
          <cell r="F41">
            <v>84</v>
          </cell>
          <cell r="I41"/>
          <cell r="L41">
            <v>90</v>
          </cell>
          <cell r="O41"/>
          <cell r="R41"/>
          <cell r="U41"/>
        </row>
        <row r="42">
          <cell r="F42">
            <v>0</v>
          </cell>
          <cell r="I42"/>
          <cell r="L42"/>
          <cell r="O42">
            <v>116</v>
          </cell>
          <cell r="R42">
            <v>60</v>
          </cell>
          <cell r="U42"/>
        </row>
        <row r="43">
          <cell r="F43">
            <v>17</v>
          </cell>
          <cell r="I43"/>
          <cell r="L43">
            <v>96</v>
          </cell>
          <cell r="O43">
            <v>60</v>
          </cell>
          <cell r="R43"/>
          <cell r="U43"/>
        </row>
        <row r="44">
          <cell r="F44">
            <v>0</v>
          </cell>
          <cell r="I44"/>
          <cell r="L44">
            <v>86</v>
          </cell>
          <cell r="O44">
            <v>96</v>
          </cell>
          <cell r="R44"/>
          <cell r="U44"/>
        </row>
        <row r="45">
          <cell r="F45">
            <v>100</v>
          </cell>
          <cell r="I45"/>
          <cell r="L45">
            <v>82</v>
          </cell>
          <cell r="O45"/>
          <cell r="R45"/>
          <cell r="U45"/>
        </row>
        <row r="46">
          <cell r="F46">
            <v>0</v>
          </cell>
          <cell r="I46"/>
          <cell r="L46">
            <v>78</v>
          </cell>
          <cell r="O46"/>
          <cell r="R46">
            <v>102</v>
          </cell>
          <cell r="U46"/>
        </row>
        <row r="47">
          <cell r="F47">
            <v>0</v>
          </cell>
          <cell r="I47"/>
          <cell r="L47">
            <v>180</v>
          </cell>
          <cell r="O47"/>
          <cell r="R47"/>
          <cell r="U47"/>
        </row>
        <row r="48">
          <cell r="F48">
            <v>0</v>
          </cell>
          <cell r="I48"/>
          <cell r="L48">
            <v>64</v>
          </cell>
          <cell r="O48"/>
          <cell r="R48">
            <v>100</v>
          </cell>
          <cell r="U48"/>
        </row>
        <row r="49">
          <cell r="F49">
            <v>75</v>
          </cell>
          <cell r="I49"/>
          <cell r="L49">
            <v>84</v>
          </cell>
          <cell r="O49"/>
          <cell r="R49"/>
          <cell r="U49"/>
        </row>
        <row r="50">
          <cell r="F50">
            <v>0</v>
          </cell>
          <cell r="I50"/>
          <cell r="L50">
            <v>126</v>
          </cell>
          <cell r="O50"/>
          <cell r="R50"/>
          <cell r="U50"/>
        </row>
        <row r="51">
          <cell r="F51">
            <v>0</v>
          </cell>
          <cell r="I51"/>
          <cell r="L51">
            <v>125</v>
          </cell>
          <cell r="O51"/>
          <cell r="R51"/>
          <cell r="U51"/>
        </row>
        <row r="52">
          <cell r="F52">
            <v>112</v>
          </cell>
          <cell r="I52"/>
          <cell r="L52">
            <v>0</v>
          </cell>
          <cell r="O52"/>
          <cell r="R52"/>
          <cell r="U52"/>
        </row>
        <row r="53">
          <cell r="F53">
            <v>0</v>
          </cell>
          <cell r="I53"/>
          <cell r="L53">
            <v>106</v>
          </cell>
          <cell r="O53"/>
          <cell r="R53"/>
          <cell r="U53"/>
        </row>
        <row r="54">
          <cell r="F54">
            <v>0</v>
          </cell>
          <cell r="I54"/>
          <cell r="L54">
            <v>103</v>
          </cell>
          <cell r="O54"/>
          <cell r="R54"/>
          <cell r="U54"/>
        </row>
        <row r="55">
          <cell r="F55">
            <v>0</v>
          </cell>
          <cell r="I55"/>
          <cell r="L55">
            <v>100</v>
          </cell>
          <cell r="O55"/>
          <cell r="R55"/>
          <cell r="U55"/>
        </row>
        <row r="56">
          <cell r="F56">
            <v>0</v>
          </cell>
          <cell r="I56"/>
          <cell r="L56"/>
          <cell r="O56"/>
          <cell r="R56">
            <v>89</v>
          </cell>
          <cell r="U56"/>
        </row>
        <row r="57">
          <cell r="F57">
            <v>0</v>
          </cell>
          <cell r="I57"/>
          <cell r="L57">
            <v>89</v>
          </cell>
          <cell r="O57"/>
          <cell r="R57"/>
          <cell r="U57"/>
        </row>
        <row r="58">
          <cell r="F58">
            <v>0</v>
          </cell>
          <cell r="I58"/>
          <cell r="L58"/>
          <cell r="O58"/>
          <cell r="R58">
            <v>73</v>
          </cell>
          <cell r="U58"/>
        </row>
        <row r="59">
          <cell r="F59">
            <v>56</v>
          </cell>
          <cell r="I59"/>
          <cell r="L59">
            <v>0</v>
          </cell>
          <cell r="O59"/>
          <cell r="R59"/>
          <cell r="U59"/>
        </row>
        <row r="60">
          <cell r="F60">
            <v>46</v>
          </cell>
          <cell r="I60"/>
          <cell r="L60">
            <v>0</v>
          </cell>
          <cell r="O60"/>
          <cell r="R60"/>
          <cell r="U60"/>
        </row>
        <row r="61">
          <cell r="F61">
            <v>0</v>
          </cell>
          <cell r="I61"/>
          <cell r="L61">
            <v>44</v>
          </cell>
          <cell r="O61"/>
          <cell r="R61"/>
          <cell r="U61"/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32201-F42B-4BE3-9881-C06E5761ECE1}">
  <sheetPr>
    <pageSetUpPr fitToPage="1"/>
  </sheetPr>
  <dimension ref="A1:Z62"/>
  <sheetViews>
    <sheetView tabSelected="1" topLeftCell="A31" workbookViewId="0">
      <selection activeCell="M49" sqref="M49"/>
    </sheetView>
  </sheetViews>
  <sheetFormatPr defaultRowHeight="15" x14ac:dyDescent="0.25"/>
  <cols>
    <col min="1" max="1" width="3" bestFit="1" customWidth="1"/>
    <col min="2" max="2" width="25.28515625" customWidth="1"/>
    <col min="3" max="3" width="5.42578125" bestFit="1" customWidth="1"/>
    <col min="4" max="4" width="3.28515625" bestFit="1" customWidth="1"/>
    <col min="5" max="5" width="5.42578125" bestFit="1" customWidth="1"/>
    <col min="6" max="6" width="4" bestFit="1" customWidth="1"/>
    <col min="7" max="11" width="3.140625" bestFit="1" customWidth="1"/>
    <col min="12" max="12" width="4" bestFit="1" customWidth="1"/>
    <col min="13" max="14" width="3.140625" bestFit="1" customWidth="1"/>
    <col min="15" max="15" width="4" bestFit="1" customWidth="1"/>
    <col min="16" max="17" width="3.140625" bestFit="1" customWidth="1"/>
    <col min="18" max="18" width="4" bestFit="1" customWidth="1"/>
    <col min="19" max="20" width="3.140625" bestFit="1" customWidth="1"/>
    <col min="21" max="21" width="4" bestFit="1" customWidth="1"/>
    <col min="22" max="23" width="3.140625" bestFit="1" customWidth="1"/>
    <col min="24" max="24" width="4.7109375" bestFit="1" customWidth="1"/>
    <col min="25" max="25" width="4.140625" bestFit="1" customWidth="1"/>
    <col min="26" max="26" width="4" bestFit="1" customWidth="1"/>
  </cols>
  <sheetData>
    <row r="1" spans="1:26" ht="29.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3" t="s">
        <v>1</v>
      </c>
      <c r="Z1" s="4" t="s">
        <v>2</v>
      </c>
    </row>
    <row r="2" spans="1:26" x14ac:dyDescent="0.25">
      <c r="A2" s="5" t="s">
        <v>3</v>
      </c>
      <c r="B2" s="6"/>
      <c r="C2" s="7" t="s">
        <v>4</v>
      </c>
      <c r="D2" s="7" t="s">
        <v>5</v>
      </c>
      <c r="E2" s="7" t="s">
        <v>6</v>
      </c>
      <c r="F2" s="7" t="s">
        <v>7</v>
      </c>
      <c r="G2" s="8" t="s">
        <v>8</v>
      </c>
      <c r="H2" s="8" t="s">
        <v>9</v>
      </c>
      <c r="I2" s="9" t="s">
        <v>10</v>
      </c>
      <c r="J2" s="9" t="s">
        <v>11</v>
      </c>
      <c r="K2" s="9" t="s">
        <v>12</v>
      </c>
      <c r="L2" s="9" t="s">
        <v>13</v>
      </c>
      <c r="M2" s="9" t="s">
        <v>14</v>
      </c>
      <c r="N2" s="8" t="s">
        <v>15</v>
      </c>
      <c r="O2" s="8" t="s">
        <v>16</v>
      </c>
      <c r="P2" s="8" t="s">
        <v>17</v>
      </c>
      <c r="Q2" s="8" t="s">
        <v>18</v>
      </c>
      <c r="R2" s="8" t="s">
        <v>19</v>
      </c>
      <c r="S2" s="8" t="s">
        <v>20</v>
      </c>
      <c r="T2" s="8" t="s">
        <v>21</v>
      </c>
      <c r="U2" s="7" t="s">
        <v>22</v>
      </c>
      <c r="V2" s="8" t="s">
        <v>23</v>
      </c>
      <c r="W2" s="8" t="s">
        <v>24</v>
      </c>
      <c r="X2" s="10" t="s">
        <v>25</v>
      </c>
      <c r="Y2" s="11"/>
      <c r="Z2" s="12"/>
    </row>
    <row r="3" spans="1:26" x14ac:dyDescent="0.25">
      <c r="A3" s="13" t="s">
        <v>26</v>
      </c>
      <c r="B3" s="14"/>
      <c r="C3" s="15"/>
      <c r="D3" s="15"/>
      <c r="E3" s="15"/>
      <c r="F3" s="15"/>
      <c r="G3" s="16"/>
      <c r="H3" s="16"/>
      <c r="I3" s="9"/>
      <c r="J3" s="9"/>
      <c r="K3" s="9"/>
      <c r="L3" s="9"/>
      <c r="M3" s="9"/>
      <c r="N3" s="16"/>
      <c r="O3" s="16"/>
      <c r="P3" s="16"/>
      <c r="Q3" s="16"/>
      <c r="R3" s="16"/>
      <c r="S3" s="16"/>
      <c r="T3" s="16"/>
      <c r="U3" s="15"/>
      <c r="V3" s="16"/>
      <c r="W3" s="16"/>
      <c r="X3" s="10"/>
      <c r="Y3" s="11"/>
      <c r="Z3" s="12"/>
    </row>
    <row r="4" spans="1:26" x14ac:dyDescent="0.25">
      <c r="A4" s="17" t="s">
        <v>27</v>
      </c>
      <c r="B4" s="18"/>
      <c r="C4" s="15"/>
      <c r="D4" s="15"/>
      <c r="E4" s="15"/>
      <c r="F4" s="15"/>
      <c r="G4" s="16"/>
      <c r="H4" s="16"/>
      <c r="I4" s="9"/>
      <c r="J4" s="9"/>
      <c r="K4" s="9"/>
      <c r="L4" s="9"/>
      <c r="M4" s="9"/>
      <c r="N4" s="16"/>
      <c r="O4" s="16"/>
      <c r="P4" s="16"/>
      <c r="Q4" s="16"/>
      <c r="R4" s="16"/>
      <c r="S4" s="16"/>
      <c r="T4" s="16"/>
      <c r="U4" s="15"/>
      <c r="V4" s="16"/>
      <c r="W4" s="16"/>
      <c r="X4" s="10"/>
      <c r="Y4" s="11"/>
      <c r="Z4" s="12"/>
    </row>
    <row r="5" spans="1:26" ht="45" x14ac:dyDescent="0.6">
      <c r="A5" s="19">
        <v>2022</v>
      </c>
      <c r="B5" s="20"/>
      <c r="C5" s="15"/>
      <c r="D5" s="15"/>
      <c r="E5" s="15"/>
      <c r="F5" s="15"/>
      <c r="G5" s="16"/>
      <c r="H5" s="16"/>
      <c r="I5" s="9"/>
      <c r="J5" s="9"/>
      <c r="K5" s="9"/>
      <c r="L5" s="9"/>
      <c r="M5" s="9"/>
      <c r="N5" s="16"/>
      <c r="O5" s="16"/>
      <c r="P5" s="16"/>
      <c r="Q5" s="16"/>
      <c r="R5" s="16"/>
      <c r="S5" s="16"/>
      <c r="T5" s="16"/>
      <c r="U5" s="15"/>
      <c r="V5" s="16"/>
      <c r="W5" s="16"/>
      <c r="X5" s="10"/>
      <c r="Y5" s="11"/>
      <c r="Z5" s="12"/>
    </row>
    <row r="6" spans="1:26" ht="26.25" x14ac:dyDescent="0.4">
      <c r="A6" s="21" t="s">
        <v>28</v>
      </c>
      <c r="B6" s="22"/>
      <c r="C6" s="15"/>
      <c r="D6" s="15"/>
      <c r="E6" s="15"/>
      <c r="F6" s="15"/>
      <c r="G6" s="16"/>
      <c r="H6" s="16"/>
      <c r="I6" s="8"/>
      <c r="J6" s="8"/>
      <c r="K6" s="8"/>
      <c r="L6" s="8"/>
      <c r="M6" s="8"/>
      <c r="N6" s="16"/>
      <c r="O6" s="16"/>
      <c r="P6" s="16"/>
      <c r="Q6" s="16"/>
      <c r="R6" s="16"/>
      <c r="S6" s="16"/>
      <c r="T6" s="16"/>
      <c r="U6" s="15"/>
      <c r="V6" s="16"/>
      <c r="W6" s="16"/>
      <c r="X6" s="23"/>
      <c r="Y6" s="24"/>
      <c r="Z6" s="25"/>
    </row>
    <row r="7" spans="1:26" x14ac:dyDescent="0.25">
      <c r="A7" s="26">
        <v>1</v>
      </c>
      <c r="B7" s="27" t="s">
        <v>29</v>
      </c>
      <c r="C7" s="28">
        <f>VLOOKUP(D7,'[1]Tabelen masters'!I$6:J140,2,FALSE)</f>
        <v>0.48399999999999999</v>
      </c>
      <c r="D7" s="29">
        <v>14</v>
      </c>
      <c r="E7" s="28">
        <f>D7/30</f>
        <v>0.46666666666666667</v>
      </c>
      <c r="F7" s="29">
        <v>110</v>
      </c>
      <c r="G7" s="26">
        <f>IF(F7&lt;=1," ",10)</f>
        <v>10</v>
      </c>
      <c r="H7" s="30">
        <v>18</v>
      </c>
      <c r="I7" s="29"/>
      <c r="J7" s="26" t="str">
        <f>IF(I7&lt;=1," ",10)</f>
        <v xml:space="preserve"> </v>
      </c>
      <c r="K7" s="30"/>
      <c r="L7" s="29">
        <v>95</v>
      </c>
      <c r="M7" s="26">
        <f>IF(L7&lt;=1," ",10)</f>
        <v>10</v>
      </c>
      <c r="N7" s="30"/>
      <c r="O7" s="29">
        <v>110</v>
      </c>
      <c r="P7" s="26">
        <f>IF(O7&lt;=1," ",10)</f>
        <v>10</v>
      </c>
      <c r="Q7" s="30">
        <v>22</v>
      </c>
      <c r="R7" s="29">
        <v>78</v>
      </c>
      <c r="S7" s="26">
        <f>IF(R7&lt;=1," ",10)</f>
        <v>10</v>
      </c>
      <c r="T7" s="30"/>
      <c r="U7" s="30">
        <v>131</v>
      </c>
      <c r="V7" s="31">
        <f>IF(U7&lt;=1," ",10)</f>
        <v>10</v>
      </c>
      <c r="W7" s="30">
        <v>18</v>
      </c>
      <c r="X7" s="32">
        <f>SUM(F7:W7)</f>
        <v>632</v>
      </c>
      <c r="Y7" s="33">
        <f>MIN([2]Blad1!F10,[2]Blad1!I10,[2]Blad1!L10,[2]Blad1!O10,[2]Blad1!R10,[2]Blad1!U10)</f>
        <v>78</v>
      </c>
      <c r="Z7" s="33">
        <f>X7-Y7</f>
        <v>554</v>
      </c>
    </row>
    <row r="8" spans="1:26" x14ac:dyDescent="0.25">
      <c r="A8" s="26">
        <v>2</v>
      </c>
      <c r="B8" s="34" t="s">
        <v>30</v>
      </c>
      <c r="C8" s="28">
        <f>VLOOKUP(D8,'[1]Tabelen masters'!I$6:J71,2,FALSE)</f>
        <v>0.58399999999999996</v>
      </c>
      <c r="D8" s="35">
        <v>17</v>
      </c>
      <c r="E8" s="28">
        <f>D8/30</f>
        <v>0.56666666666666665</v>
      </c>
      <c r="F8" s="29">
        <v>60</v>
      </c>
      <c r="G8" s="26">
        <f>IF(F8&lt;=1," ",10)</f>
        <v>10</v>
      </c>
      <c r="H8" s="30"/>
      <c r="I8" s="29"/>
      <c r="J8" s="26" t="str">
        <f>IF(I8&lt;=1," ",10)</f>
        <v xml:space="preserve"> </v>
      </c>
      <c r="K8" s="30"/>
      <c r="L8" s="29">
        <v>125</v>
      </c>
      <c r="M8" s="26">
        <f>IF(L8&lt;=1," ",10)</f>
        <v>10</v>
      </c>
      <c r="N8" s="30">
        <v>20</v>
      </c>
      <c r="O8" s="29">
        <v>130</v>
      </c>
      <c r="P8" s="26">
        <f>IF(O8&lt;=1," ",10)</f>
        <v>10</v>
      </c>
      <c r="Q8" s="30">
        <v>14</v>
      </c>
      <c r="R8" s="29">
        <v>128</v>
      </c>
      <c r="S8" s="26">
        <f>IF(R8&lt;=1," ",10)</f>
        <v>10</v>
      </c>
      <c r="T8" s="30">
        <v>14</v>
      </c>
      <c r="U8" s="30">
        <v>85</v>
      </c>
      <c r="V8" s="31">
        <f>IF(U8&lt;=1," ",10)</f>
        <v>10</v>
      </c>
      <c r="W8" s="30"/>
      <c r="X8" s="32">
        <f>SUM(F8:W8)</f>
        <v>626</v>
      </c>
      <c r="Y8" s="33">
        <f>MIN([2]Blad1!F7,[2]Blad1!I7,[2]Blad1!L7,[2]Blad1!O7,[2]Blad1!R7,[2]Blad1!U7)</f>
        <v>60</v>
      </c>
      <c r="Z8" s="33">
        <f>X8-Y8</f>
        <v>566</v>
      </c>
    </row>
    <row r="9" spans="1:26" x14ac:dyDescent="0.25">
      <c r="A9" s="26">
        <v>3</v>
      </c>
      <c r="B9" s="36" t="s">
        <v>31</v>
      </c>
      <c r="C9" s="28">
        <f>VLOOKUP(D9,'[1]Tabelen masters'!I$6:J51,2,FALSE)</f>
        <v>0.45</v>
      </c>
      <c r="D9" s="37">
        <v>13</v>
      </c>
      <c r="E9" s="28">
        <f>D9/30</f>
        <v>0.43333333333333335</v>
      </c>
      <c r="F9" s="29">
        <v>117</v>
      </c>
      <c r="G9" s="26">
        <f>IF(F9&lt;=1," ",10)</f>
        <v>10</v>
      </c>
      <c r="H9" s="30">
        <v>16</v>
      </c>
      <c r="I9" s="29"/>
      <c r="J9" s="26" t="str">
        <f>IF(I9&lt;=1," ",10)</f>
        <v xml:space="preserve"> </v>
      </c>
      <c r="K9" s="30"/>
      <c r="L9" s="29">
        <v>107</v>
      </c>
      <c r="M9" s="26">
        <f>IF(L9&lt;=1," ",10)</f>
        <v>10</v>
      </c>
      <c r="N9" s="30"/>
      <c r="O9" s="29">
        <v>78</v>
      </c>
      <c r="P9" s="26">
        <f>IF(O9&lt;=1," ",10)</f>
        <v>10</v>
      </c>
      <c r="Q9" s="30"/>
      <c r="R9" s="29">
        <v>115</v>
      </c>
      <c r="S9" s="26">
        <f>IF(R9&lt;=1," ",10)</f>
        <v>10</v>
      </c>
      <c r="T9" s="30">
        <v>12</v>
      </c>
      <c r="U9" s="30">
        <v>104</v>
      </c>
      <c r="V9" s="31">
        <f>IF(U9&lt;=1," ",10)</f>
        <v>10</v>
      </c>
      <c r="W9" s="30"/>
      <c r="X9" s="32">
        <f>SUM(F9:W9)</f>
        <v>599</v>
      </c>
      <c r="Y9" s="33">
        <f>MIN([2]Blad1!F9,[2]Blad1!I9,[2]Blad1!L9,[2]Blad1!O9,[2]Blad1!R9,[2]Blad1!U9)</f>
        <v>78</v>
      </c>
      <c r="Z9" s="33">
        <f>X9-Y9</f>
        <v>521</v>
      </c>
    </row>
    <row r="10" spans="1:26" x14ac:dyDescent="0.25">
      <c r="A10" s="26">
        <v>4</v>
      </c>
      <c r="B10" s="34" t="s">
        <v>32</v>
      </c>
      <c r="C10" s="28">
        <f>VLOOKUP(D10,'[1]Tabelen masters'!I$6:J48,2,FALSE)</f>
        <v>0.65</v>
      </c>
      <c r="D10" s="35">
        <v>19</v>
      </c>
      <c r="E10" s="28">
        <f>D10/30</f>
        <v>0.6333333333333333</v>
      </c>
      <c r="F10" s="29">
        <v>150</v>
      </c>
      <c r="G10" s="26">
        <f>IF(F10&lt;=1," ",10)</f>
        <v>10</v>
      </c>
      <c r="H10" s="38">
        <v>28</v>
      </c>
      <c r="I10" s="29"/>
      <c r="J10" s="26" t="str">
        <f>IF(I10&lt;=1," ",10)</f>
        <v xml:space="preserve"> </v>
      </c>
      <c r="K10" s="30"/>
      <c r="L10" s="29">
        <v>73</v>
      </c>
      <c r="M10" s="26">
        <f>IF(L10&lt;=1," ",10)</f>
        <v>10</v>
      </c>
      <c r="N10" s="30"/>
      <c r="O10" s="29">
        <v>45</v>
      </c>
      <c r="P10" s="26">
        <f>IF(O10&lt;=1," ",10)</f>
        <v>10</v>
      </c>
      <c r="Q10" s="30"/>
      <c r="R10" s="29">
        <v>83</v>
      </c>
      <c r="S10" s="26">
        <f>IF(R10&lt;=1," ",10)</f>
        <v>10</v>
      </c>
      <c r="T10" s="30"/>
      <c r="U10" s="30">
        <v>125</v>
      </c>
      <c r="V10" s="31">
        <f>IF(U10&lt;=1," ",10)</f>
        <v>10</v>
      </c>
      <c r="W10" s="30">
        <v>24</v>
      </c>
      <c r="X10" s="32">
        <f>SUM(F10:W10)</f>
        <v>578</v>
      </c>
      <c r="Y10" s="33">
        <f>MIN([2]Blad1!F20,[2]Blad1!I20,[2]Blad1!L20,[2]Blad1!O20,[2]Blad1!R20,[2]Blad1!U20)</f>
        <v>45</v>
      </c>
      <c r="Z10" s="33">
        <f>X10-Y10</f>
        <v>533</v>
      </c>
    </row>
    <row r="11" spans="1:26" x14ac:dyDescent="0.25">
      <c r="A11" s="26">
        <v>5</v>
      </c>
      <c r="B11" s="34" t="s">
        <v>33</v>
      </c>
      <c r="C11" s="28">
        <f>VLOOKUP(D11,'[1]Tabelen masters'!I$6:J38,2,FALSE)</f>
        <v>0.55000000000000004</v>
      </c>
      <c r="D11" s="35">
        <v>16</v>
      </c>
      <c r="E11" s="28">
        <f>D11/30</f>
        <v>0.53333333333333333</v>
      </c>
      <c r="F11" s="29">
        <v>100</v>
      </c>
      <c r="G11" s="26">
        <f>IF(F11&lt;=1," ",10)</f>
        <v>10</v>
      </c>
      <c r="H11" s="30">
        <v>10</v>
      </c>
      <c r="I11" s="29"/>
      <c r="J11" s="26" t="str">
        <f>IF(I11&lt;=1," ",10)</f>
        <v xml:space="preserve"> </v>
      </c>
      <c r="K11" s="30"/>
      <c r="L11" s="29">
        <v>120</v>
      </c>
      <c r="M11" s="26">
        <f>IF(L11&lt;=1," ",10)</f>
        <v>10</v>
      </c>
      <c r="N11" s="30">
        <v>26</v>
      </c>
      <c r="O11" s="29">
        <v>41</v>
      </c>
      <c r="P11" s="26">
        <f>IF(O11&lt;=1," ",10)</f>
        <v>10</v>
      </c>
      <c r="Q11" s="30"/>
      <c r="R11" s="29">
        <v>84</v>
      </c>
      <c r="S11" s="26">
        <f>IF(R11&lt;=1," ",10)</f>
        <v>10</v>
      </c>
      <c r="T11" s="30"/>
      <c r="U11" s="30">
        <v>119</v>
      </c>
      <c r="V11" s="31">
        <f>IF(U11&lt;=1," ",10)</f>
        <v>10</v>
      </c>
      <c r="W11" s="30">
        <v>26</v>
      </c>
      <c r="X11" s="32">
        <f>SUM(F11:W11)</f>
        <v>576</v>
      </c>
      <c r="Y11" s="33">
        <f>MIN([2]Blad1!F19,[2]Blad1!I19,[2]Blad1!L19,[2]Blad1!O19,[2]Blad1!R19,[2]Blad1!U19)</f>
        <v>41</v>
      </c>
      <c r="Z11" s="33">
        <f>X11-Y11</f>
        <v>535</v>
      </c>
    </row>
    <row r="12" spans="1:26" x14ac:dyDescent="0.25">
      <c r="A12" s="26">
        <v>6</v>
      </c>
      <c r="B12" s="34" t="s">
        <v>34</v>
      </c>
      <c r="C12" s="28">
        <f>VLOOKUP(D12,'[1]Tabelen masters'!I$6:J66,2,FALSE)</f>
        <v>0.51700000000000002</v>
      </c>
      <c r="D12" s="35">
        <v>15</v>
      </c>
      <c r="E12" s="28">
        <f>D12/30</f>
        <v>0.5</v>
      </c>
      <c r="F12" s="29">
        <v>64</v>
      </c>
      <c r="G12" s="26">
        <f>IF(F12&lt;=1," ",10)</f>
        <v>10</v>
      </c>
      <c r="H12" s="30"/>
      <c r="I12" s="29"/>
      <c r="J12" s="26" t="str">
        <f>IF(I12&lt;=1," ",10)</f>
        <v xml:space="preserve"> </v>
      </c>
      <c r="K12" s="30"/>
      <c r="L12" s="29">
        <v>123</v>
      </c>
      <c r="M12" s="26">
        <f>IF(L12&lt;=1," ",10)</f>
        <v>10</v>
      </c>
      <c r="N12" s="30">
        <v>12</v>
      </c>
      <c r="O12" s="29">
        <v>92</v>
      </c>
      <c r="P12" s="26">
        <f>IF(O12&lt;=1," ",10)</f>
        <v>10</v>
      </c>
      <c r="Q12" s="30">
        <v>8</v>
      </c>
      <c r="R12" s="29">
        <v>142</v>
      </c>
      <c r="S12" s="26">
        <f>IF(R12&lt;=1," ",10)</f>
        <v>10</v>
      </c>
      <c r="T12" s="30">
        <v>16</v>
      </c>
      <c r="U12" s="30">
        <v>63</v>
      </c>
      <c r="V12" s="31">
        <f>IF(U12&lt;=1," ",10)</f>
        <v>10</v>
      </c>
      <c r="W12" s="30"/>
      <c r="X12" s="32">
        <f>SUM(F12:W12)</f>
        <v>570</v>
      </c>
      <c r="Y12" s="33">
        <f>MIN([2]Blad1!F8,[2]Blad1!I8,[2]Blad1!L8,[2]Blad1!O8,[2]Blad1!R8,[2]Blad1!U8)</f>
        <v>64</v>
      </c>
      <c r="Z12" s="33">
        <f>X12-Y12</f>
        <v>506</v>
      </c>
    </row>
    <row r="13" spans="1:26" x14ac:dyDescent="0.25">
      <c r="A13" s="26">
        <v>7</v>
      </c>
      <c r="B13" s="34" t="s">
        <v>35</v>
      </c>
      <c r="C13" s="28">
        <f>VLOOKUP(D13,'[1]Tabelen masters'!I$6:J41,2,FALSE)</f>
        <v>0.61699999999999999</v>
      </c>
      <c r="D13" s="35">
        <v>18</v>
      </c>
      <c r="E13" s="28">
        <f>D13/30</f>
        <v>0.6</v>
      </c>
      <c r="F13" s="29">
        <v>82</v>
      </c>
      <c r="G13" s="26">
        <f>IF(F13&lt;=1," ",10)</f>
        <v>10</v>
      </c>
      <c r="H13" s="30">
        <v>22</v>
      </c>
      <c r="I13" s="29"/>
      <c r="J13" s="26" t="str">
        <f>IF(I13&lt;=1," ",10)</f>
        <v xml:space="preserve"> </v>
      </c>
      <c r="K13" s="30"/>
      <c r="L13" s="29">
        <v>45</v>
      </c>
      <c r="M13" s="26">
        <f>IF(L13&lt;=1," ",10)</f>
        <v>10</v>
      </c>
      <c r="N13" s="30"/>
      <c r="O13" s="29">
        <v>80</v>
      </c>
      <c r="P13" s="26">
        <f>IF(O13&lt;=1," ",10)</f>
        <v>10</v>
      </c>
      <c r="Q13" s="30">
        <v>26</v>
      </c>
      <c r="R13" s="29">
        <v>111</v>
      </c>
      <c r="S13" s="26">
        <f>IF(R13&lt;=1," ",10)</f>
        <v>10</v>
      </c>
      <c r="T13" s="30">
        <v>30</v>
      </c>
      <c r="U13" s="30">
        <v>108</v>
      </c>
      <c r="V13" s="31">
        <f>IF(U13&lt;=1," ",10)</f>
        <v>10</v>
      </c>
      <c r="W13" s="30">
        <v>10</v>
      </c>
      <c r="X13" s="32">
        <f>SUM(F13:W13)</f>
        <v>564</v>
      </c>
      <c r="Y13" s="33">
        <f>MIN([2]Blad1!F16,[2]Blad1!I16,[2]Blad1!L16,[2]Blad1!O16,[2]Blad1!R16,[2]Blad1!U16)</f>
        <v>45</v>
      </c>
      <c r="Z13" s="33">
        <f>X13-Y13</f>
        <v>519</v>
      </c>
    </row>
    <row r="14" spans="1:26" x14ac:dyDescent="0.25">
      <c r="A14" s="26">
        <v>8</v>
      </c>
      <c r="B14" s="34" t="s">
        <v>36</v>
      </c>
      <c r="C14" s="28">
        <f>VLOOKUP(D14,'[1]Tabelen masters'!I$6:J47,2,FALSE)</f>
        <v>0.68400000000000005</v>
      </c>
      <c r="D14" s="35">
        <v>20</v>
      </c>
      <c r="E14" s="28">
        <f>D14/30</f>
        <v>0.66666666666666663</v>
      </c>
      <c r="F14" s="29">
        <v>102</v>
      </c>
      <c r="G14" s="26">
        <f>IF(F14&lt;=1," ",10)</f>
        <v>10</v>
      </c>
      <c r="H14" s="30">
        <v>30</v>
      </c>
      <c r="I14" s="29"/>
      <c r="J14" s="26" t="str">
        <f>IF(I14&lt;=1," ",10)</f>
        <v xml:space="preserve"> </v>
      </c>
      <c r="K14" s="30"/>
      <c r="L14" s="29">
        <v>95</v>
      </c>
      <c r="M14" s="26">
        <f>IF(L14&lt;=1," ",10)</f>
        <v>10</v>
      </c>
      <c r="N14" s="30"/>
      <c r="O14" s="29">
        <v>72</v>
      </c>
      <c r="P14" s="26">
        <f>IF(O14&lt;=1," ",10)</f>
        <v>10</v>
      </c>
      <c r="Q14" s="30"/>
      <c r="R14" s="29">
        <v>78</v>
      </c>
      <c r="S14" s="26">
        <f>IF(R14&lt;=1," ",10)</f>
        <v>10</v>
      </c>
      <c r="T14" s="30"/>
      <c r="U14" s="30">
        <v>110</v>
      </c>
      <c r="V14" s="31">
        <f>IF(U14&lt;=1," ",10)</f>
        <v>10</v>
      </c>
      <c r="W14" s="30">
        <v>22</v>
      </c>
      <c r="X14" s="32">
        <f>SUM(F14:W14)</f>
        <v>559</v>
      </c>
      <c r="Y14" s="33">
        <f>MIN([2]Blad1!F21,[2]Blad1!I21,[2]Blad1!L21,[2]Blad1!O21,[2]Blad1!R21,[2]Blad1!U21)</f>
        <v>72</v>
      </c>
      <c r="Z14" s="33">
        <f>X14-Y14</f>
        <v>487</v>
      </c>
    </row>
    <row r="15" spans="1:26" x14ac:dyDescent="0.25">
      <c r="A15" s="26">
        <v>9</v>
      </c>
      <c r="B15" s="39" t="s">
        <v>37</v>
      </c>
      <c r="C15" s="28">
        <f>VLOOKUP(D15,'[1]Tabelen masters'!I$6:J61,2,FALSE)</f>
        <v>0.45</v>
      </c>
      <c r="D15" s="35">
        <v>13</v>
      </c>
      <c r="E15" s="28">
        <f>D15/30</f>
        <v>0.43333333333333335</v>
      </c>
      <c r="F15" s="29">
        <v>107</v>
      </c>
      <c r="G15" s="26">
        <f>IF(F15&lt;=1," ",10)</f>
        <v>10</v>
      </c>
      <c r="H15" s="30">
        <v>24</v>
      </c>
      <c r="I15" s="29"/>
      <c r="J15" s="26" t="str">
        <f>IF(I15&lt;=1," ",10)</f>
        <v xml:space="preserve"> </v>
      </c>
      <c r="K15" s="30"/>
      <c r="L15" s="29">
        <v>107</v>
      </c>
      <c r="M15" s="26">
        <f>IF(L15&lt;=1," ",10)</f>
        <v>10</v>
      </c>
      <c r="N15" s="30"/>
      <c r="O15" s="29">
        <v>100</v>
      </c>
      <c r="P15" s="26">
        <f>IF(O15&lt;=1," ",10)</f>
        <v>10</v>
      </c>
      <c r="Q15" s="30"/>
      <c r="R15" s="29">
        <v>75</v>
      </c>
      <c r="S15" s="26">
        <f>IF(R15&lt;=1," ",10)</f>
        <v>10</v>
      </c>
      <c r="T15" s="30"/>
      <c r="U15" s="30">
        <v>93</v>
      </c>
      <c r="V15" s="31">
        <f>IF(U15&lt;=1," ",10)</f>
        <v>10</v>
      </c>
      <c r="W15" s="30"/>
      <c r="X15" s="32">
        <f>SUM(F15:W15)</f>
        <v>556</v>
      </c>
      <c r="Y15" s="33">
        <f>MIN([2]Blad1!F14,[2]Blad1!I14,[2]Blad1!L14,[2]Blad1!O14,[2]Blad1!R14,[2]Blad1!U14)</f>
        <v>75</v>
      </c>
      <c r="Z15" s="33">
        <f>X15-Y15</f>
        <v>481</v>
      </c>
    </row>
    <row r="16" spans="1:26" x14ac:dyDescent="0.25">
      <c r="A16" s="26">
        <v>10</v>
      </c>
      <c r="B16" s="34" t="s">
        <v>38</v>
      </c>
      <c r="C16" s="28">
        <f>VLOOKUP(D16,'[1]Tabelen masters'!I$6:J50,2,FALSE)</f>
        <v>0.55000000000000004</v>
      </c>
      <c r="D16" s="35">
        <v>16</v>
      </c>
      <c r="E16" s="28">
        <f>D16/30</f>
        <v>0.53333333333333333</v>
      </c>
      <c r="F16" s="29">
        <v>67</v>
      </c>
      <c r="G16" s="26">
        <f>IF(F16&lt;=1," ",10)</f>
        <v>10</v>
      </c>
      <c r="H16" s="30"/>
      <c r="I16" s="29"/>
      <c r="J16" s="26" t="str">
        <f>IF(I16&lt;=1," ",10)</f>
        <v xml:space="preserve"> </v>
      </c>
      <c r="K16" s="30"/>
      <c r="L16" s="29">
        <v>112</v>
      </c>
      <c r="M16" s="26">
        <f>IF(L16&lt;=1," ",10)</f>
        <v>10</v>
      </c>
      <c r="N16" s="30">
        <v>18</v>
      </c>
      <c r="O16" s="29">
        <v>109</v>
      </c>
      <c r="P16" s="26">
        <f>IF(O16&lt;=1," ",10)</f>
        <v>10</v>
      </c>
      <c r="Q16" s="30">
        <v>28</v>
      </c>
      <c r="R16" s="29">
        <v>86</v>
      </c>
      <c r="S16" s="26">
        <f>IF(R16&lt;=1," ",10)</f>
        <v>10</v>
      </c>
      <c r="T16" s="30"/>
      <c r="U16" s="30">
        <v>81</v>
      </c>
      <c r="V16" s="31">
        <f>IF(U16&lt;=1," ",10)</f>
        <v>10</v>
      </c>
      <c r="W16" s="30"/>
      <c r="X16" s="32">
        <f>SUM(F16:W16)</f>
        <v>551</v>
      </c>
      <c r="Y16" s="33">
        <f>MIN([2]Blad1!F13,[2]Blad1!I13,[2]Blad1!L13,[2]Blad1!O13,[2]Blad1!R13,[2]Blad1!U13)</f>
        <v>67</v>
      </c>
      <c r="Z16" s="33">
        <f>X16-Y16</f>
        <v>484</v>
      </c>
    </row>
    <row r="17" spans="1:26" x14ac:dyDescent="0.25">
      <c r="A17" s="26">
        <v>11</v>
      </c>
      <c r="B17" s="34" t="s">
        <v>39</v>
      </c>
      <c r="C17" s="28">
        <f>VLOOKUP(D17,'[1]Tabelen masters'!I$6:J35,2,FALSE)</f>
        <v>0.55000000000000004</v>
      </c>
      <c r="D17" s="35">
        <v>16</v>
      </c>
      <c r="E17" s="28">
        <f>D17/30</f>
        <v>0.53333333333333333</v>
      </c>
      <c r="F17" s="29">
        <v>88</v>
      </c>
      <c r="G17" s="26">
        <f>IF(F17&lt;=1," ",10)</f>
        <v>10</v>
      </c>
      <c r="H17" s="30">
        <v>12</v>
      </c>
      <c r="I17" s="29"/>
      <c r="J17" s="26" t="str">
        <f>IF(I17&lt;=1," ",10)</f>
        <v xml:space="preserve"> </v>
      </c>
      <c r="K17" s="30"/>
      <c r="L17" s="29">
        <v>129</v>
      </c>
      <c r="M17" s="26">
        <f>IF(L17&lt;=1," ",10)</f>
        <v>10</v>
      </c>
      <c r="N17" s="29">
        <v>24</v>
      </c>
      <c r="O17" s="29">
        <v>77</v>
      </c>
      <c r="P17" s="26">
        <f>IF(O17&lt;=1," ",10)</f>
        <v>10</v>
      </c>
      <c r="Q17" s="30"/>
      <c r="R17" s="29">
        <v>97</v>
      </c>
      <c r="S17" s="26">
        <f>IF(R17&lt;=1," ",10)</f>
        <v>10</v>
      </c>
      <c r="T17" s="30"/>
      <c r="U17" s="30">
        <v>74</v>
      </c>
      <c r="V17" s="31">
        <f>IF(U17&lt;=1," ",10)</f>
        <v>10</v>
      </c>
      <c r="W17" s="30"/>
      <c r="X17" s="32">
        <f>SUM(F17:W17)</f>
        <v>551</v>
      </c>
      <c r="Y17" s="33">
        <f>MIN([2]Blad1!F11,[2]Blad1!I11,[2]Blad1!L11,[2]Blad1!O11,[2]Blad1!R11,[2]Blad1!U11)</f>
        <v>77</v>
      </c>
      <c r="Z17" s="33">
        <f>X17-Y17</f>
        <v>474</v>
      </c>
    </row>
    <row r="18" spans="1:26" x14ac:dyDescent="0.25">
      <c r="A18" s="26">
        <v>12</v>
      </c>
      <c r="B18" s="34" t="s">
        <v>40</v>
      </c>
      <c r="C18" s="28">
        <f>VLOOKUP(D18,'[1]Tabelen masters'!I$6:J55,2,FALSE)</f>
        <v>0.81699999999999995</v>
      </c>
      <c r="D18" s="35">
        <v>24</v>
      </c>
      <c r="E18" s="28">
        <f>D18/30</f>
        <v>0.8</v>
      </c>
      <c r="F18" s="29">
        <v>73</v>
      </c>
      <c r="G18" s="26">
        <f>IF(F18&lt;=1," ",10)</f>
        <v>10</v>
      </c>
      <c r="H18" s="30"/>
      <c r="I18" s="29"/>
      <c r="J18" s="26" t="str">
        <f>IF(I18&lt;=1," ",10)</f>
        <v xml:space="preserve"> </v>
      </c>
      <c r="K18" s="30"/>
      <c r="L18" s="29">
        <v>106</v>
      </c>
      <c r="M18" s="26">
        <f>IF(L18&lt;=1," ",10)</f>
        <v>10</v>
      </c>
      <c r="N18" s="30"/>
      <c r="O18" s="29">
        <v>75</v>
      </c>
      <c r="P18" s="26">
        <f>IF(O18&lt;=1," ",10)</f>
        <v>10</v>
      </c>
      <c r="Q18" s="30"/>
      <c r="R18" s="29">
        <v>121</v>
      </c>
      <c r="S18" s="26">
        <f>IF(R18&lt;=1," ",10)</f>
        <v>10</v>
      </c>
      <c r="T18" s="29">
        <v>18</v>
      </c>
      <c r="U18" s="30">
        <v>96</v>
      </c>
      <c r="V18" s="31">
        <f>IF(U18&lt;=1," ",10)</f>
        <v>10</v>
      </c>
      <c r="W18" s="30"/>
      <c r="X18" s="32">
        <f>SUM(F18:W18)</f>
        <v>539</v>
      </c>
      <c r="Y18" s="33">
        <f>MIN([2]Blad1!F17,[2]Blad1!I17,[2]Blad1!L17,[2]Blad1!O17,[2]Blad1!R17,[2]Blad1!U17)</f>
        <v>73</v>
      </c>
      <c r="Z18" s="33">
        <f>X18-Y18</f>
        <v>466</v>
      </c>
    </row>
    <row r="19" spans="1:26" x14ac:dyDescent="0.25">
      <c r="A19" s="26">
        <v>13</v>
      </c>
      <c r="B19" s="34" t="s">
        <v>41</v>
      </c>
      <c r="C19" s="28">
        <f>VLOOKUP(D19,'[1]Tabelen masters'!I$6:J44,2,FALSE)</f>
        <v>0.78400000000000003</v>
      </c>
      <c r="D19" s="35">
        <v>23</v>
      </c>
      <c r="E19" s="28">
        <f>D19/30</f>
        <v>0.76666666666666672</v>
      </c>
      <c r="F19" s="29">
        <v>37</v>
      </c>
      <c r="G19" s="26">
        <f>IF(F19&lt;=1," ",10)</f>
        <v>10</v>
      </c>
      <c r="H19" s="30"/>
      <c r="I19" s="29"/>
      <c r="J19" s="26" t="str">
        <f>IF(I19&lt;=1," ",10)</f>
        <v xml:space="preserve"> </v>
      </c>
      <c r="K19" s="30"/>
      <c r="L19" s="29">
        <v>102</v>
      </c>
      <c r="M19" s="26">
        <f>IF(L19&lt;=1," ",10)</f>
        <v>10</v>
      </c>
      <c r="N19" s="30"/>
      <c r="O19" s="29">
        <v>100</v>
      </c>
      <c r="P19" s="26">
        <f>IF(O19&lt;=1," ",10)</f>
        <v>10</v>
      </c>
      <c r="Q19" s="30"/>
      <c r="R19" s="29">
        <v>95</v>
      </c>
      <c r="S19" s="26">
        <f>IF(R19&lt;=1," ",10)</f>
        <v>10</v>
      </c>
      <c r="T19" s="29">
        <v>10</v>
      </c>
      <c r="U19" s="30">
        <v>127</v>
      </c>
      <c r="V19" s="31">
        <f>IF(U19&lt;=1," ",10)</f>
        <v>10</v>
      </c>
      <c r="W19" s="30">
        <v>8</v>
      </c>
      <c r="X19" s="32">
        <f>SUM(F19:W19)</f>
        <v>529</v>
      </c>
      <c r="Y19" s="33">
        <f>MIN([2]Blad1!F26,[2]Blad1!I26,[2]Blad1!L26,[2]Blad1!O26,[2]Blad1!R26,[2]Blad1!U26)</f>
        <v>37</v>
      </c>
      <c r="Z19" s="33">
        <f>X19-Y19</f>
        <v>492</v>
      </c>
    </row>
    <row r="20" spans="1:26" x14ac:dyDescent="0.25">
      <c r="A20" s="26">
        <v>14</v>
      </c>
      <c r="B20" s="40" t="s">
        <v>42</v>
      </c>
      <c r="C20" s="28">
        <f>VLOOKUP(D20,'[1]Tabelen masters'!I$6:J56,2,FALSE)</f>
        <v>0.41699999999999998</v>
      </c>
      <c r="D20" s="41">
        <v>12</v>
      </c>
      <c r="E20" s="42">
        <f>D20/30</f>
        <v>0.4</v>
      </c>
      <c r="F20" s="29">
        <v>128</v>
      </c>
      <c r="G20" s="26">
        <f>IF(F20&lt;=1," ",10)</f>
        <v>10</v>
      </c>
      <c r="H20" s="30"/>
      <c r="I20" s="29"/>
      <c r="J20" s="26" t="str">
        <f>IF(I20&lt;=1," ",10)</f>
        <v xml:space="preserve"> </v>
      </c>
      <c r="K20" s="30"/>
      <c r="L20" s="29">
        <v>90</v>
      </c>
      <c r="M20" s="26">
        <f>IF(L20&lt;=1," ",10)</f>
        <v>10</v>
      </c>
      <c r="N20" s="30"/>
      <c r="O20" s="29">
        <v>113</v>
      </c>
      <c r="P20" s="26">
        <f>IF(O20&lt;=1," ",10)</f>
        <v>10</v>
      </c>
      <c r="Q20" s="30">
        <v>30</v>
      </c>
      <c r="R20" s="29">
        <v>60</v>
      </c>
      <c r="S20" s="26">
        <f>IF(R20&lt;=1," ",10)</f>
        <v>10</v>
      </c>
      <c r="T20" s="30"/>
      <c r="U20" s="30">
        <v>54</v>
      </c>
      <c r="V20" s="31">
        <f>IF(U20&lt;=1," ",10)</f>
        <v>10</v>
      </c>
      <c r="W20" s="30"/>
      <c r="X20" s="32">
        <f>SUM(F20:W20)</f>
        <v>525</v>
      </c>
      <c r="Y20" s="33">
        <f>MIN([2]Blad1!F12,[2]Blad1!I12,[2]Blad1!L12,[2]Blad1!O12,[2]Blad1!R12,[2]Blad1!U12)</f>
        <v>60</v>
      </c>
      <c r="Z20" s="33">
        <f>X20-Y20</f>
        <v>465</v>
      </c>
    </row>
    <row r="21" spans="1:26" x14ac:dyDescent="0.25">
      <c r="A21" s="26">
        <v>15</v>
      </c>
      <c r="B21" s="39" t="s">
        <v>43</v>
      </c>
      <c r="C21" s="28">
        <f>VLOOKUP(D21,'[1]Tabelen masters'!I$6:J58,2,FALSE)</f>
        <v>0.45</v>
      </c>
      <c r="D21" s="35">
        <v>13</v>
      </c>
      <c r="E21" s="28">
        <f>D21/30</f>
        <v>0.43333333333333335</v>
      </c>
      <c r="F21" s="29">
        <v>73</v>
      </c>
      <c r="G21" s="26">
        <f>IF(F21&lt;=1," ",10)</f>
        <v>10</v>
      </c>
      <c r="H21" s="30"/>
      <c r="I21" s="29"/>
      <c r="J21" s="26" t="str">
        <f>IF(I21&lt;=1," ",10)</f>
        <v xml:space="preserve"> </v>
      </c>
      <c r="K21" s="30"/>
      <c r="L21" s="29">
        <v>107</v>
      </c>
      <c r="M21" s="26">
        <f>IF(L21&lt;=1," ",10)</f>
        <v>10</v>
      </c>
      <c r="N21" s="30"/>
      <c r="O21" s="29">
        <v>100</v>
      </c>
      <c r="P21" s="26">
        <f>IF(O21&lt;=1," ",10)</f>
        <v>10</v>
      </c>
      <c r="Q21" s="30">
        <v>18</v>
      </c>
      <c r="R21" s="29">
        <v>71</v>
      </c>
      <c r="S21" s="26">
        <f>IF(R21&lt;=1," ",10)</f>
        <v>10</v>
      </c>
      <c r="T21" s="30"/>
      <c r="U21" s="30">
        <v>96</v>
      </c>
      <c r="V21" s="31">
        <f>IF(U21&lt;=1," ",10)</f>
        <v>10</v>
      </c>
      <c r="W21" s="30"/>
      <c r="X21" s="32">
        <f>SUM(F21:W21)</f>
        <v>515</v>
      </c>
      <c r="Y21" s="33">
        <f>MIN([2]Blad1!F24,[2]Blad1!I24,[2]Blad1!L24,[2]Blad1!O24,[2]Blad1!R24,[2]Blad1!U24)</f>
        <v>71</v>
      </c>
      <c r="Z21" s="33">
        <f>X21-Y21</f>
        <v>444</v>
      </c>
    </row>
    <row r="22" spans="1:26" x14ac:dyDescent="0.25">
      <c r="A22" s="26">
        <v>16</v>
      </c>
      <c r="B22" s="34" t="s">
        <v>44</v>
      </c>
      <c r="C22" s="28">
        <f>VLOOKUP(D22,'[1]Tabelen masters'!I$6:J68,2,FALSE)</f>
        <v>0.65</v>
      </c>
      <c r="D22" s="35">
        <v>19</v>
      </c>
      <c r="E22" s="28">
        <f>D22/30</f>
        <v>0.6333333333333333</v>
      </c>
      <c r="F22" s="29">
        <v>60</v>
      </c>
      <c r="G22" s="26">
        <f>IF(F22&lt;=1," ",10)</f>
        <v>10</v>
      </c>
      <c r="H22" s="30"/>
      <c r="I22" s="29"/>
      <c r="J22" s="26" t="str">
        <f>IF(I22&lt;=1," ",10)</f>
        <v xml:space="preserve"> </v>
      </c>
      <c r="K22" s="30"/>
      <c r="L22" s="29">
        <v>107</v>
      </c>
      <c r="M22" s="26">
        <f>IF(L22&lt;=1," ",10)</f>
        <v>10</v>
      </c>
      <c r="N22" s="30">
        <v>16</v>
      </c>
      <c r="O22" s="29">
        <v>86</v>
      </c>
      <c r="P22" s="26">
        <f>IF(O22&lt;=1," ",10)</f>
        <v>10</v>
      </c>
      <c r="Q22" s="30">
        <v>12</v>
      </c>
      <c r="R22" s="29">
        <v>89</v>
      </c>
      <c r="S22" s="26">
        <f>IF(R22&lt;=1," ",10)</f>
        <v>10</v>
      </c>
      <c r="T22" s="30"/>
      <c r="U22" s="30">
        <v>92</v>
      </c>
      <c r="V22" s="31">
        <f>IF(U22&lt;=1," ",10)</f>
        <v>10</v>
      </c>
      <c r="W22" s="30"/>
      <c r="X22" s="32">
        <f>SUM(F22:W22)</f>
        <v>512</v>
      </c>
      <c r="Y22" s="33">
        <f>MIN([2]Blad1!F23,[2]Blad1!I23,[2]Blad1!L23,[2]Blad1!O23,[2]Blad1!R23,[2]Blad1!U23)</f>
        <v>60</v>
      </c>
      <c r="Z22" s="33">
        <f>X22-Y22</f>
        <v>452</v>
      </c>
    </row>
    <row r="23" spans="1:26" x14ac:dyDescent="0.25">
      <c r="A23" s="26">
        <v>17</v>
      </c>
      <c r="B23" s="40" t="s">
        <v>45</v>
      </c>
      <c r="C23" s="28">
        <f>VLOOKUP(D23,'[1]Tabelen masters'!I$6:J136,2,FALSE)</f>
        <v>0.45</v>
      </c>
      <c r="D23" s="43">
        <v>13</v>
      </c>
      <c r="E23" s="28">
        <f>D23/30</f>
        <v>0.43333333333333335</v>
      </c>
      <c r="F23" s="29">
        <v>78</v>
      </c>
      <c r="G23" s="26">
        <f>IF(F23&lt;=1," ",10)</f>
        <v>10</v>
      </c>
      <c r="H23" s="30"/>
      <c r="I23" s="29"/>
      <c r="J23" s="26" t="str">
        <f>IF(I23&lt;=1," ",10)</f>
        <v xml:space="preserve"> </v>
      </c>
      <c r="K23" s="30"/>
      <c r="L23" s="29">
        <v>92</v>
      </c>
      <c r="M23" s="26">
        <f>IF(L23&lt;=1," ",10)</f>
        <v>10</v>
      </c>
      <c r="N23" s="30"/>
      <c r="O23" s="29">
        <v>76</v>
      </c>
      <c r="P23" s="26">
        <f>IF(O23&lt;=1," ",10)</f>
        <v>10</v>
      </c>
      <c r="Q23" s="30"/>
      <c r="R23" s="29">
        <v>73</v>
      </c>
      <c r="S23" s="26">
        <f>IF(R23&lt;=1," ",10)</f>
        <v>10</v>
      </c>
      <c r="T23" s="30"/>
      <c r="U23" s="30">
        <v>104</v>
      </c>
      <c r="V23" s="31">
        <f>IF(U23&lt;=1," ",10)</f>
        <v>10</v>
      </c>
      <c r="W23" s="38">
        <v>30</v>
      </c>
      <c r="X23" s="32">
        <f>SUM(F23:W23)</f>
        <v>503</v>
      </c>
      <c r="Y23" s="33">
        <f>MIN([2]Blad1!F29,[2]Blad1!I29,[2]Blad1!L29,[2]Blad1!O29,[2]Blad1!R29,[2]Blad1!U29)</f>
        <v>73</v>
      </c>
      <c r="Z23" s="33">
        <f>X23-Y23</f>
        <v>430</v>
      </c>
    </row>
    <row r="24" spans="1:26" x14ac:dyDescent="0.25">
      <c r="A24" s="26">
        <v>18</v>
      </c>
      <c r="B24" s="34" t="s">
        <v>46</v>
      </c>
      <c r="C24" s="28">
        <f>VLOOKUP(D24,'[1]Tabelen masters'!I$6:J42,2,FALSE)</f>
        <v>0.61699999999999999</v>
      </c>
      <c r="D24" s="35">
        <v>18</v>
      </c>
      <c r="E24" s="28">
        <f>D24/30</f>
        <v>0.6</v>
      </c>
      <c r="F24" s="29">
        <v>67</v>
      </c>
      <c r="G24" s="26">
        <f>IF(F24&lt;=1," ",10)</f>
        <v>10</v>
      </c>
      <c r="H24" s="30"/>
      <c r="I24" s="29"/>
      <c r="J24" s="26" t="str">
        <f>IF(I24&lt;=1," ",10)</f>
        <v xml:space="preserve"> </v>
      </c>
      <c r="K24" s="29"/>
      <c r="L24" s="29">
        <v>97</v>
      </c>
      <c r="M24" s="26">
        <f>IF(L24&lt;=1," ",10)</f>
        <v>10</v>
      </c>
      <c r="N24" s="30"/>
      <c r="O24" s="29">
        <v>68</v>
      </c>
      <c r="P24" s="26">
        <f>IF(O24&lt;=1," ",10)</f>
        <v>10</v>
      </c>
      <c r="Q24" s="30"/>
      <c r="R24" s="29">
        <v>102</v>
      </c>
      <c r="S24" s="26">
        <f>IF(R24&lt;=1," ",10)</f>
        <v>10</v>
      </c>
      <c r="T24" s="30">
        <v>24</v>
      </c>
      <c r="U24" s="30">
        <v>81</v>
      </c>
      <c r="V24" s="31">
        <f>IF(U24&lt;=1," ",10)</f>
        <v>10</v>
      </c>
      <c r="W24" s="30"/>
      <c r="X24" s="32">
        <f>SUM(F24:W24)</f>
        <v>489</v>
      </c>
      <c r="Y24" s="33">
        <f>MIN([2]Blad1!F25,[2]Blad1!I25,[2]Blad1!L25,[2]Blad1!O25,[2]Blad1!R25,[2]Blad1!U25)</f>
        <v>67</v>
      </c>
      <c r="Z24" s="33">
        <f>X24-Y24</f>
        <v>422</v>
      </c>
    </row>
    <row r="25" spans="1:26" x14ac:dyDescent="0.25">
      <c r="A25" s="26">
        <v>19</v>
      </c>
      <c r="B25" s="39" t="s">
        <v>47</v>
      </c>
      <c r="C25" s="28">
        <f>VLOOKUP(D25,'[1]Tabelen masters'!I$6:J46,2,FALSE)</f>
        <v>0.51700000000000002</v>
      </c>
      <c r="D25" s="35">
        <v>15</v>
      </c>
      <c r="E25" s="28">
        <f>D25/30</f>
        <v>0.5</v>
      </c>
      <c r="F25" s="29">
        <v>91</v>
      </c>
      <c r="G25" s="26">
        <f>IF(F25&lt;=1," ",10)</f>
        <v>10</v>
      </c>
      <c r="H25" s="30"/>
      <c r="I25" s="29"/>
      <c r="J25" s="26" t="str">
        <f>IF(I25&lt;=1," ",10)</f>
        <v xml:space="preserve"> </v>
      </c>
      <c r="K25" s="30"/>
      <c r="L25" s="29">
        <v>67</v>
      </c>
      <c r="M25" s="26">
        <f>IF(L25&lt;=1," ",10)</f>
        <v>10</v>
      </c>
      <c r="N25" s="30"/>
      <c r="O25" s="29">
        <v>106</v>
      </c>
      <c r="P25" s="26">
        <f>IF(O25&lt;=1," ",10)</f>
        <v>10</v>
      </c>
      <c r="Q25" s="30"/>
      <c r="R25" s="29">
        <v>78</v>
      </c>
      <c r="S25" s="26">
        <f>IF(R25&lt;=1," ",10)</f>
        <v>10</v>
      </c>
      <c r="T25" s="30"/>
      <c r="U25" s="30">
        <v>93</v>
      </c>
      <c r="V25" s="31">
        <f>IF(U25&lt;=1," ",10)</f>
        <v>10</v>
      </c>
      <c r="W25" s="30"/>
      <c r="X25" s="32">
        <f>SUM(F25:W25)</f>
        <v>485</v>
      </c>
      <c r="Y25" s="33">
        <f>MIN([2]Blad1!F27,[2]Blad1!I27,[2]Blad1!L27,[2]Blad1!O27,[2]Blad1!R27,[2]Blad1!U27)</f>
        <v>67</v>
      </c>
      <c r="Z25" s="33">
        <f>X25-Y25</f>
        <v>418</v>
      </c>
    </row>
    <row r="26" spans="1:26" x14ac:dyDescent="0.25">
      <c r="A26" s="26">
        <v>20</v>
      </c>
      <c r="B26" s="44" t="s">
        <v>48</v>
      </c>
      <c r="C26" s="28">
        <f>VLOOKUP(D26,'[1]Tabelen masters'!I$6:J139,2,FALSE)</f>
        <v>0.45</v>
      </c>
      <c r="D26" s="29">
        <v>13</v>
      </c>
      <c r="E26" s="28">
        <f>D26/30</f>
        <v>0.43333333333333335</v>
      </c>
      <c r="F26" s="29">
        <v>92</v>
      </c>
      <c r="G26" s="26">
        <f>IF(F26&lt;=1," ",10)</f>
        <v>10</v>
      </c>
      <c r="H26" s="30">
        <v>14</v>
      </c>
      <c r="I26" s="29"/>
      <c r="J26" s="26" t="str">
        <f>IF(I26&lt;=1," ",10)</f>
        <v xml:space="preserve"> </v>
      </c>
      <c r="K26" s="30"/>
      <c r="L26" s="29">
        <v>57</v>
      </c>
      <c r="M26" s="26">
        <f>IF(L26&lt;=1," ",10)</f>
        <v>10</v>
      </c>
      <c r="N26" s="30"/>
      <c r="O26" s="29">
        <v>75</v>
      </c>
      <c r="P26" s="26">
        <f>IF(O26&lt;=1," ",10)</f>
        <v>10</v>
      </c>
      <c r="Q26" s="30"/>
      <c r="R26" s="29">
        <v>92</v>
      </c>
      <c r="S26" s="26">
        <f>IF(R26&lt;=1," ",10)</f>
        <v>10</v>
      </c>
      <c r="T26" s="30">
        <v>8</v>
      </c>
      <c r="U26" s="30">
        <v>88</v>
      </c>
      <c r="V26" s="31">
        <f>IF(U26&lt;=1," ",10)</f>
        <v>10</v>
      </c>
      <c r="W26" s="30"/>
      <c r="X26" s="32">
        <f>SUM(F26:W26)</f>
        <v>476</v>
      </c>
      <c r="Y26" s="33">
        <f>MIN([2]Blad1!F28,[2]Blad1!I28,[2]Blad1!L28,[2]Blad1!O28,[2]Blad1!R28,[2]Blad1!U28)</f>
        <v>57</v>
      </c>
      <c r="Z26" s="33">
        <f>X26-Y26</f>
        <v>419</v>
      </c>
    </row>
    <row r="27" spans="1:26" x14ac:dyDescent="0.25">
      <c r="A27" s="26">
        <v>21</v>
      </c>
      <c r="B27" s="27" t="s">
        <v>49</v>
      </c>
      <c r="C27" s="28">
        <f>VLOOKUP(D27,'[1]Tabelen masters'!I$6:J146,2,FALSE)</f>
        <v>0.51700000000000002</v>
      </c>
      <c r="D27" s="29">
        <v>15</v>
      </c>
      <c r="E27" s="28">
        <f>D27/30</f>
        <v>0.5</v>
      </c>
      <c r="F27" s="29">
        <v>0</v>
      </c>
      <c r="G27" s="26" t="str">
        <f>IF(F27&lt;=1," ",10)</f>
        <v xml:space="preserve"> </v>
      </c>
      <c r="H27" s="30"/>
      <c r="I27" s="29"/>
      <c r="J27" s="26" t="str">
        <f>IF(I27&lt;=1," ",10)</f>
        <v xml:space="preserve"> </v>
      </c>
      <c r="K27" s="30"/>
      <c r="L27" s="29">
        <v>89</v>
      </c>
      <c r="M27" s="26">
        <f>IF(L27&lt;=1," ",10)</f>
        <v>10</v>
      </c>
      <c r="N27" s="30"/>
      <c r="O27" s="29">
        <v>69</v>
      </c>
      <c r="P27" s="26">
        <f>IF(O27&lt;=1," ",10)</f>
        <v>10</v>
      </c>
      <c r="Q27" s="30"/>
      <c r="R27" s="29">
        <v>107</v>
      </c>
      <c r="S27" s="26">
        <f>IF(R27&lt;=1," ",10)</f>
        <v>10</v>
      </c>
      <c r="T27" s="45">
        <v>22</v>
      </c>
      <c r="U27" s="30">
        <v>121</v>
      </c>
      <c r="V27" s="31">
        <f>IF(U27&lt;=1," ",10)</f>
        <v>10</v>
      </c>
      <c r="W27" s="30">
        <v>14</v>
      </c>
      <c r="X27" s="32">
        <f>SUM(F27:W27)</f>
        <v>462</v>
      </c>
      <c r="Y27" s="33">
        <f>MIN([2]Blad1!F33,[2]Blad1!I33,[2]Blad1!L33,[2]Blad1!O33,[2]Blad1!R33,[2]Blad1!U33)</f>
        <v>0</v>
      </c>
      <c r="Z27" s="33">
        <f>X27-Y27</f>
        <v>462</v>
      </c>
    </row>
    <row r="28" spans="1:26" x14ac:dyDescent="0.25">
      <c r="A28" s="26">
        <v>22</v>
      </c>
      <c r="B28" s="34" t="s">
        <v>50</v>
      </c>
      <c r="C28" s="28">
        <f>VLOOKUP(D28,'[1]Tabelen masters'!I$6:J37,2,FALSE)</f>
        <v>0.45</v>
      </c>
      <c r="D28" s="46">
        <v>13</v>
      </c>
      <c r="E28" s="28">
        <f>D28/30</f>
        <v>0.43333333333333335</v>
      </c>
      <c r="F28" s="29">
        <v>82</v>
      </c>
      <c r="G28" s="26">
        <f>IF(F28&lt;=1," ",10)</f>
        <v>10</v>
      </c>
      <c r="H28" s="30"/>
      <c r="I28" s="29"/>
      <c r="J28" s="26" t="str">
        <f>IF(I28&lt;=1," ",10)</f>
        <v xml:space="preserve"> </v>
      </c>
      <c r="K28" s="30"/>
      <c r="L28" s="29">
        <v>103</v>
      </c>
      <c r="M28" s="26">
        <f>IF(L28&lt;=1," ",10)</f>
        <v>10</v>
      </c>
      <c r="N28" s="30"/>
      <c r="O28" s="29">
        <v>92</v>
      </c>
      <c r="P28" s="26">
        <f>IF(O28&lt;=1," ",10)</f>
        <v>10</v>
      </c>
      <c r="Q28" s="30"/>
      <c r="R28" s="29">
        <v>32</v>
      </c>
      <c r="S28" s="26">
        <f>IF(R28&lt;=1," ",10)</f>
        <v>10</v>
      </c>
      <c r="T28" s="30"/>
      <c r="U28" s="30">
        <v>92</v>
      </c>
      <c r="V28" s="31">
        <f>IF(U28&lt;=1," ",10)</f>
        <v>10</v>
      </c>
      <c r="W28" s="30"/>
      <c r="X28" s="32">
        <f>SUM(F28:W28)</f>
        <v>451</v>
      </c>
      <c r="Y28" s="33">
        <f>MIN([2]Blad1!F31,[2]Blad1!I31,[2]Blad1!L31,[2]Blad1!O31,[2]Blad1!R31,[2]Blad1!U31)</f>
        <v>32</v>
      </c>
      <c r="Z28" s="33">
        <f>X28-Y28</f>
        <v>419</v>
      </c>
    </row>
    <row r="29" spans="1:26" x14ac:dyDescent="0.25">
      <c r="A29" s="26">
        <v>23</v>
      </c>
      <c r="B29" s="27" t="s">
        <v>51</v>
      </c>
      <c r="C29" s="28">
        <f>VLOOKUP(D29,'[1]Tabelen masters'!I$6:J142,2,FALSE)</f>
        <v>0.45</v>
      </c>
      <c r="D29" s="29">
        <v>13</v>
      </c>
      <c r="E29" s="28">
        <f>D29/30</f>
        <v>0.43333333333333335</v>
      </c>
      <c r="F29" s="29">
        <v>78</v>
      </c>
      <c r="G29" s="26">
        <f>IF(F29&lt;=1," ",10)</f>
        <v>10</v>
      </c>
      <c r="H29" s="30"/>
      <c r="I29" s="29"/>
      <c r="J29" s="26" t="str">
        <f>IF(I29&lt;=1," ",10)</f>
        <v xml:space="preserve"> </v>
      </c>
      <c r="K29" s="30"/>
      <c r="L29" s="29">
        <v>126</v>
      </c>
      <c r="M29" s="26">
        <f>IF(L29&lt;=1," ",10)</f>
        <v>10</v>
      </c>
      <c r="N29" s="30">
        <v>8</v>
      </c>
      <c r="O29" s="29">
        <v>64</v>
      </c>
      <c r="P29" s="26">
        <f>IF(O29&lt;=1," ",10)</f>
        <v>10</v>
      </c>
      <c r="Q29" s="30"/>
      <c r="R29" s="29">
        <v>103</v>
      </c>
      <c r="S29" s="26">
        <f>IF(R29&lt;=1," ",10)</f>
        <v>10</v>
      </c>
      <c r="T29" s="30">
        <v>20</v>
      </c>
      <c r="U29" s="30"/>
      <c r="V29" s="31" t="str">
        <f>IF(U29&lt;=1," ",10)</f>
        <v xml:space="preserve"> </v>
      </c>
      <c r="W29" s="30"/>
      <c r="X29" s="32">
        <f>SUM(F29:W29)</f>
        <v>439</v>
      </c>
      <c r="Y29" s="33">
        <f>MIN([2]Blad1!F15,[2]Blad1!I15,[2]Blad1!L15,[2]Blad1!O15,[2]Blad1!R15,[2]Blad1!U15)</f>
        <v>64</v>
      </c>
      <c r="Z29" s="33">
        <f>X29-Y29</f>
        <v>375</v>
      </c>
    </row>
    <row r="30" spans="1:26" x14ac:dyDescent="0.25">
      <c r="A30" s="26">
        <v>24</v>
      </c>
      <c r="B30" s="34" t="s">
        <v>52</v>
      </c>
      <c r="C30" s="28">
        <f>VLOOKUP(D30,'[1]Tabelen masters'!I$6:J33,2,FALSE)</f>
        <v>0.51700000000000002</v>
      </c>
      <c r="D30" s="35">
        <v>15</v>
      </c>
      <c r="E30" s="28">
        <f>D30/30</f>
        <v>0.5</v>
      </c>
      <c r="F30" s="29">
        <v>64</v>
      </c>
      <c r="G30" s="26">
        <f>IF(F30&lt;=1," ",10)</f>
        <v>10</v>
      </c>
      <c r="H30" s="30"/>
      <c r="I30" s="29"/>
      <c r="J30" s="26" t="str">
        <f>IF(I30&lt;=1," ",10)</f>
        <v xml:space="preserve"> </v>
      </c>
      <c r="K30" s="30"/>
      <c r="L30" s="29">
        <v>113</v>
      </c>
      <c r="M30" s="26">
        <f>IF(L30&lt;=1," ",10)</f>
        <v>10</v>
      </c>
      <c r="N30" s="30"/>
      <c r="O30" s="29">
        <v>113</v>
      </c>
      <c r="P30" s="26">
        <f>IF(O30&lt;=1," ",10)</f>
        <v>10</v>
      </c>
      <c r="Q30" s="30"/>
      <c r="R30" s="29">
        <v>103</v>
      </c>
      <c r="S30" s="26">
        <f>IF(R30&lt;=1," ",10)</f>
        <v>10</v>
      </c>
      <c r="T30" s="30"/>
      <c r="U30" s="30"/>
      <c r="V30" s="31" t="str">
        <f>IF(U30&lt;=1," ",10)</f>
        <v xml:space="preserve"> </v>
      </c>
      <c r="W30" s="30"/>
      <c r="X30" s="32">
        <f>SUM(F30:W30)</f>
        <v>433</v>
      </c>
      <c r="Y30" s="33">
        <f>MIN([2]Blad1!F18,[2]Blad1!I18,[2]Blad1!L18,[2]Blad1!O18,[2]Blad1!R18,[2]Blad1!U18)</f>
        <v>64</v>
      </c>
      <c r="Z30" s="33">
        <f>X30-Y30</f>
        <v>369</v>
      </c>
    </row>
    <row r="31" spans="1:26" x14ac:dyDescent="0.25">
      <c r="A31" s="26">
        <v>25</v>
      </c>
      <c r="B31" s="27" t="s">
        <v>53</v>
      </c>
      <c r="C31" s="28">
        <f>VLOOKUP(D31,'[1]Tabelen masters'!I$6:J141,2,FALSE)</f>
        <v>0.45</v>
      </c>
      <c r="D31" s="47">
        <v>13</v>
      </c>
      <c r="E31" s="28">
        <f>D31/30</f>
        <v>0.43333333333333335</v>
      </c>
      <c r="F31" s="29">
        <v>56</v>
      </c>
      <c r="G31" s="26">
        <f>IF(F31&lt;=1," ",10)</f>
        <v>10</v>
      </c>
      <c r="H31" s="30"/>
      <c r="I31" s="29"/>
      <c r="J31" s="26" t="str">
        <f>IF(I31&lt;=1," ",10)</f>
        <v xml:space="preserve"> </v>
      </c>
      <c r="K31" s="30"/>
      <c r="L31" s="29">
        <v>78</v>
      </c>
      <c r="M31" s="26">
        <f>IF(L31&lt;=1," ",10)</f>
        <v>10</v>
      </c>
      <c r="N31" s="30"/>
      <c r="O31" s="29">
        <v>84</v>
      </c>
      <c r="P31" s="26">
        <f>IF(O31&lt;=1," ",10)</f>
        <v>10</v>
      </c>
      <c r="Q31" s="30"/>
      <c r="R31" s="29">
        <v>57</v>
      </c>
      <c r="S31" s="26">
        <f>IF(R31&lt;=1," ",10)</f>
        <v>10</v>
      </c>
      <c r="T31" s="30"/>
      <c r="U31" s="30">
        <v>92</v>
      </c>
      <c r="V31" s="31">
        <f>IF(U31&lt;=1," ",10)</f>
        <v>10</v>
      </c>
      <c r="W31" s="30"/>
      <c r="X31" s="32">
        <f>SUM(F31:W31)</f>
        <v>417</v>
      </c>
      <c r="Y31" s="33">
        <f>MIN([2]Blad1!F34,[2]Blad1!I34,[2]Blad1!L34,[2]Blad1!O34,[2]Blad1!R34,[2]Blad1!U34)</f>
        <v>56</v>
      </c>
      <c r="Z31" s="33">
        <f>X31-Y31</f>
        <v>361</v>
      </c>
    </row>
    <row r="32" spans="1:26" x14ac:dyDescent="0.25">
      <c r="A32" s="26">
        <v>26</v>
      </c>
      <c r="B32" s="34" t="s">
        <v>54</v>
      </c>
      <c r="C32" s="28">
        <f>VLOOKUP(D32,'[1]Tabelen masters'!I$6:J57,2,FALSE)</f>
        <v>0.45</v>
      </c>
      <c r="D32" s="35">
        <v>13</v>
      </c>
      <c r="E32" s="28">
        <f>D32/30</f>
        <v>0.43333333333333335</v>
      </c>
      <c r="F32" s="29">
        <v>82</v>
      </c>
      <c r="G32" s="26">
        <f>IF(F32&lt;=1," ",10)</f>
        <v>10</v>
      </c>
      <c r="H32" s="30"/>
      <c r="I32" s="29"/>
      <c r="J32" s="26" t="str">
        <f>IF(I32&lt;=1," ",10)</f>
        <v xml:space="preserve"> </v>
      </c>
      <c r="K32" s="30"/>
      <c r="L32" s="29">
        <v>100</v>
      </c>
      <c r="M32" s="26">
        <f>IF(L32&lt;=1," ",10)</f>
        <v>10</v>
      </c>
      <c r="N32" s="30"/>
      <c r="O32" s="29">
        <v>103</v>
      </c>
      <c r="P32" s="26">
        <f>IF(O32&lt;=1," ",10)</f>
        <v>10</v>
      </c>
      <c r="Q32" s="30">
        <v>20</v>
      </c>
      <c r="R32" s="29"/>
      <c r="S32" s="26" t="str">
        <f>IF(R32&lt;=1," ",10)</f>
        <v xml:space="preserve"> </v>
      </c>
      <c r="T32" s="30"/>
      <c r="U32" s="30">
        <v>71</v>
      </c>
      <c r="V32" s="31">
        <f>IF(U32&lt;=1," ",10)</f>
        <v>10</v>
      </c>
      <c r="W32" s="30"/>
      <c r="X32" s="32">
        <f>SUM(F32:W32)</f>
        <v>416</v>
      </c>
      <c r="Y32" s="33">
        <f>MIN([2]Blad1!F32,[2]Blad1!I32,[2]Blad1!L32,[2]Blad1!O32,[2]Blad1!R32,[2]Blad1!U32)</f>
        <v>82</v>
      </c>
      <c r="Z32" s="33">
        <f>X32-Y32</f>
        <v>334</v>
      </c>
    </row>
    <row r="33" spans="1:26" x14ac:dyDescent="0.25">
      <c r="A33" s="26">
        <v>27</v>
      </c>
      <c r="B33" s="40" t="s">
        <v>55</v>
      </c>
      <c r="C33" s="28">
        <f>VLOOKUP(D33,'[1]Tabelen masters'!I$6:J53,2,FALSE)</f>
        <v>0.55000000000000004</v>
      </c>
      <c r="D33" s="41">
        <v>16</v>
      </c>
      <c r="E33" s="42">
        <f>D33/30</f>
        <v>0.53333333333333333</v>
      </c>
      <c r="F33" s="29">
        <v>87</v>
      </c>
      <c r="G33" s="26">
        <f>IF(F33&lt;=1," ",10)</f>
        <v>10</v>
      </c>
      <c r="H33" s="30"/>
      <c r="I33" s="29"/>
      <c r="J33" s="26" t="str">
        <f>IF(I33&lt;=1," ",10)</f>
        <v xml:space="preserve"> </v>
      </c>
      <c r="K33" s="30"/>
      <c r="L33" s="29">
        <v>112</v>
      </c>
      <c r="M33" s="26">
        <f>IF(L33&lt;=1," ",10)</f>
        <v>10</v>
      </c>
      <c r="N33" s="30"/>
      <c r="O33" s="29">
        <v>84</v>
      </c>
      <c r="P33" s="26">
        <f>IF(O33&lt;=1," ",10)</f>
        <v>10</v>
      </c>
      <c r="Q33" s="30"/>
      <c r="R33" s="29">
        <v>93</v>
      </c>
      <c r="S33" s="26">
        <f>IF(R33&lt;=1," ",10)</f>
        <v>10</v>
      </c>
      <c r="T33" s="30"/>
      <c r="U33" s="30"/>
      <c r="V33" s="31" t="str">
        <f>IF(U33&lt;=1," ",10)</f>
        <v xml:space="preserve"> </v>
      </c>
      <c r="W33" s="30"/>
      <c r="X33" s="32">
        <f>SUM(F33:W33)</f>
        <v>416</v>
      </c>
      <c r="Y33" s="33">
        <f>MIN([2]Blad1!F22,[2]Blad1!I22,[2]Blad1!L22,[2]Blad1!O22,[2]Blad1!R22,[2]Blad1!U22)</f>
        <v>84</v>
      </c>
      <c r="Z33" s="33">
        <f>X33-Y33</f>
        <v>332</v>
      </c>
    </row>
    <row r="34" spans="1:26" x14ac:dyDescent="0.25">
      <c r="A34" s="26">
        <v>28</v>
      </c>
      <c r="B34" s="39" t="s">
        <v>56</v>
      </c>
      <c r="C34" s="28">
        <f>VLOOKUP(D34,'[1]Tabelen masters'!I$6:J54,2,FALSE)</f>
        <v>0.45</v>
      </c>
      <c r="D34" s="35">
        <v>13</v>
      </c>
      <c r="E34" s="28">
        <f>D34/30</f>
        <v>0.43333333333333335</v>
      </c>
      <c r="F34" s="29">
        <v>0</v>
      </c>
      <c r="G34" s="26" t="str">
        <f>IF(F34&lt;=1," ",10)</f>
        <v xml:space="preserve"> </v>
      </c>
      <c r="H34" s="30"/>
      <c r="I34" s="29"/>
      <c r="J34" s="26" t="str">
        <f>IF(I34&lt;=1," ",10)</f>
        <v xml:space="preserve"> </v>
      </c>
      <c r="K34" s="30"/>
      <c r="L34" s="29">
        <v>90</v>
      </c>
      <c r="M34" s="26">
        <f>IF(L34&lt;=1," ",10)</f>
        <v>10</v>
      </c>
      <c r="N34" s="30"/>
      <c r="O34" s="29">
        <v>46</v>
      </c>
      <c r="P34" s="26">
        <f>IF(O34&lt;=1," ",10)</f>
        <v>10</v>
      </c>
      <c r="Q34" s="30"/>
      <c r="R34" s="29">
        <v>103</v>
      </c>
      <c r="S34" s="26">
        <f>IF(R34&lt;=1," ",10)</f>
        <v>10</v>
      </c>
      <c r="T34" s="30">
        <v>28</v>
      </c>
      <c r="U34" s="30">
        <v>104</v>
      </c>
      <c r="V34" s="31">
        <f>IF(U34&lt;=1," ",10)</f>
        <v>10</v>
      </c>
      <c r="W34" s="30"/>
      <c r="X34" s="32">
        <f>SUM(F34:W34)</f>
        <v>411</v>
      </c>
      <c r="Y34" s="33">
        <f>MIN([2]Blad1!F37,[2]Blad1!I37,[2]Blad1!L37,[2]Blad1!O37,[2]Blad1!R37,[2]Blad1!U37)</f>
        <v>0</v>
      </c>
      <c r="Z34" s="33">
        <f>X34-Y34</f>
        <v>411</v>
      </c>
    </row>
    <row r="35" spans="1:26" x14ac:dyDescent="0.25">
      <c r="A35" s="26">
        <v>29</v>
      </c>
      <c r="B35" s="34" t="s">
        <v>57</v>
      </c>
      <c r="C35" s="28">
        <f>VLOOKUP(D35,'[1]Tabelen masters'!I$6:J75,2,FALSE)</f>
        <v>0.48399999999999999</v>
      </c>
      <c r="D35" s="35">
        <v>14</v>
      </c>
      <c r="E35" s="28">
        <f>D35/30</f>
        <v>0.46666666666666667</v>
      </c>
      <c r="F35" s="29">
        <v>82</v>
      </c>
      <c r="G35" s="26">
        <f>IF(F35&lt;=1," ",10)</f>
        <v>10</v>
      </c>
      <c r="H35" s="30"/>
      <c r="I35" s="29"/>
      <c r="J35" s="26" t="str">
        <f>IF(I35&lt;=1," ",10)</f>
        <v xml:space="preserve"> </v>
      </c>
      <c r="K35" s="30"/>
      <c r="L35" s="29">
        <v>107</v>
      </c>
      <c r="M35" s="26">
        <f>IF(L35&lt;=1," ",10)</f>
        <v>10</v>
      </c>
      <c r="N35" s="30"/>
      <c r="O35" s="29">
        <v>89</v>
      </c>
      <c r="P35" s="26">
        <f>IF(O35&lt;=1," ",10)</f>
        <v>10</v>
      </c>
      <c r="Q35" s="30"/>
      <c r="R35" s="29"/>
      <c r="S35" s="26" t="str">
        <f>IF(R35&lt;=1," ",10)</f>
        <v xml:space="preserve"> </v>
      </c>
      <c r="T35" s="30"/>
      <c r="U35" s="30">
        <v>89</v>
      </c>
      <c r="V35" s="31">
        <f>IF(U35&lt;=1," ",10)</f>
        <v>10</v>
      </c>
      <c r="W35" s="30"/>
      <c r="X35" s="32">
        <f>SUM(F35:W35)</f>
        <v>407</v>
      </c>
      <c r="Y35" s="33">
        <f>MIN([2]Blad1!F35,[2]Blad1!I35,[2]Blad1!L35,[2]Blad1!O35,[2]Blad1!R35,[2]Blad1!U35)</f>
        <v>82</v>
      </c>
      <c r="Z35" s="33">
        <f>X35-Y35</f>
        <v>325</v>
      </c>
    </row>
    <row r="36" spans="1:26" x14ac:dyDescent="0.25">
      <c r="A36" s="26">
        <v>30</v>
      </c>
      <c r="B36" s="34" t="s">
        <v>58</v>
      </c>
      <c r="C36" s="28">
        <f>VLOOKUP(D36,'[1]Tabelen masters'!I$6:J34,2,FALSE)</f>
        <v>0.61699999999999999</v>
      </c>
      <c r="D36" s="35">
        <v>18</v>
      </c>
      <c r="E36" s="28">
        <f>D36/30</f>
        <v>0.6</v>
      </c>
      <c r="F36" s="29">
        <v>0</v>
      </c>
      <c r="G36" s="26" t="str">
        <f>IF(F36&lt;=1," ",10)</f>
        <v xml:space="preserve"> </v>
      </c>
      <c r="H36" s="30"/>
      <c r="I36" s="29"/>
      <c r="J36" s="26" t="str">
        <f>IF(I36&lt;=1," ",10)</f>
        <v xml:space="preserve"> </v>
      </c>
      <c r="K36" s="30"/>
      <c r="L36" s="29">
        <v>112</v>
      </c>
      <c r="M36" s="26">
        <f>IF(L36&lt;=1," ",10)</f>
        <v>10</v>
      </c>
      <c r="N36" s="30"/>
      <c r="O36" s="29"/>
      <c r="P36" s="26" t="str">
        <f>IF(O36&lt;=1," ",10)</f>
        <v xml:space="preserve"> </v>
      </c>
      <c r="Q36" s="30"/>
      <c r="R36" s="29">
        <v>100</v>
      </c>
      <c r="S36" s="26">
        <f>IF(R36&lt;=1," ",10)</f>
        <v>10</v>
      </c>
      <c r="T36" s="45">
        <v>26</v>
      </c>
      <c r="U36" s="30">
        <v>89</v>
      </c>
      <c r="V36" s="31">
        <f>IF(U36&lt;=1," ",10)</f>
        <v>10</v>
      </c>
      <c r="W36" s="30"/>
      <c r="X36" s="32">
        <f>SUM(F36:W36)</f>
        <v>357</v>
      </c>
      <c r="Y36" s="33">
        <f>MIN([2]Blad1!F40,[2]Blad1!I40,[2]Blad1!L40,[2]Blad1!O40,[2]Blad1!R40,[2]Blad1!U40)</f>
        <v>0</v>
      </c>
      <c r="Z36" s="33">
        <f>X36-Y36</f>
        <v>357</v>
      </c>
    </row>
    <row r="37" spans="1:26" x14ac:dyDescent="0.25">
      <c r="A37" s="26">
        <v>31</v>
      </c>
      <c r="B37" s="34" t="s">
        <v>59</v>
      </c>
      <c r="C37" s="28">
        <f>VLOOKUP(D37,'[1]Tabelen masters'!I$6:J39,2,FALSE)</f>
        <v>0.65</v>
      </c>
      <c r="D37" s="35">
        <v>19</v>
      </c>
      <c r="E37" s="28">
        <f>D37/30</f>
        <v>0.6333333333333333</v>
      </c>
      <c r="F37" s="29">
        <v>144</v>
      </c>
      <c r="G37" s="26">
        <f>IF(F37&lt;=1," ",10)</f>
        <v>10</v>
      </c>
      <c r="H37" s="30">
        <v>8</v>
      </c>
      <c r="I37" s="29"/>
      <c r="J37" s="26" t="str">
        <f>IF(I37&lt;=1," ",10)</f>
        <v xml:space="preserve"> </v>
      </c>
      <c r="K37" s="30"/>
      <c r="L37" s="29">
        <v>89</v>
      </c>
      <c r="M37" s="26">
        <f>IF(L37&lt;=1," ",10)</f>
        <v>10</v>
      </c>
      <c r="N37" s="30"/>
      <c r="O37" s="29"/>
      <c r="P37" s="26" t="str">
        <f>IF(O37&lt;=1," ",10)</f>
        <v xml:space="preserve"> </v>
      </c>
      <c r="Q37" s="30"/>
      <c r="R37" s="29">
        <v>83</v>
      </c>
      <c r="S37" s="26">
        <f>IF(R37&lt;=1," ",10)</f>
        <v>10</v>
      </c>
      <c r="T37" s="30"/>
      <c r="U37" s="30"/>
      <c r="V37" s="31" t="str">
        <f>IF(U37&lt;=1," ",10)</f>
        <v xml:space="preserve"> </v>
      </c>
      <c r="W37" s="30"/>
      <c r="X37" s="32">
        <f>SUM(F37:W37)</f>
        <v>354</v>
      </c>
      <c r="Y37" s="33">
        <f>MIN([2]Blad1!F30,[2]Blad1!I30,[2]Blad1!L30,[2]Blad1!O30,[2]Blad1!R30,[2]Blad1!U30)</f>
        <v>83</v>
      </c>
      <c r="Z37" s="33">
        <f>X37-Y37</f>
        <v>271</v>
      </c>
    </row>
    <row r="38" spans="1:26" x14ac:dyDescent="0.25">
      <c r="A38" s="26">
        <v>32</v>
      </c>
      <c r="B38" s="34" t="s">
        <v>60</v>
      </c>
      <c r="C38" s="28">
        <f>VLOOKUP(D38,'[1]Tabelen masters'!I$6:J62,2,FALSE)</f>
        <v>0.61699999999999999</v>
      </c>
      <c r="D38" s="35">
        <v>18</v>
      </c>
      <c r="E38" s="28">
        <f>D38/30</f>
        <v>0.6</v>
      </c>
      <c r="F38" s="29">
        <v>0</v>
      </c>
      <c r="G38" s="26" t="str">
        <f>IF(F38&lt;=1," ",10)</f>
        <v xml:space="preserve"> </v>
      </c>
      <c r="H38" s="30"/>
      <c r="I38" s="29"/>
      <c r="J38" s="26" t="str">
        <f>IF(I38&lt;=1," ",10)</f>
        <v xml:space="preserve"> </v>
      </c>
      <c r="K38" s="30"/>
      <c r="L38" s="29">
        <v>78</v>
      </c>
      <c r="M38" s="26">
        <f>IF(L38&lt;=1," ",10)</f>
        <v>10</v>
      </c>
      <c r="N38" s="30"/>
      <c r="O38" s="29"/>
      <c r="P38" s="26" t="str">
        <f>IF(O38&lt;=1," ",10)</f>
        <v xml:space="preserve"> </v>
      </c>
      <c r="Q38" s="30"/>
      <c r="R38" s="29">
        <v>102</v>
      </c>
      <c r="S38" s="26">
        <f>IF(R38&lt;=1," ",10)</f>
        <v>10</v>
      </c>
      <c r="T38" s="30"/>
      <c r="U38" s="30">
        <v>108</v>
      </c>
      <c r="V38" s="31">
        <f>IF(U38&lt;=1," ",10)</f>
        <v>10</v>
      </c>
      <c r="W38" s="30">
        <v>20</v>
      </c>
      <c r="X38" s="32">
        <f>SUM(F38:W38)</f>
        <v>338</v>
      </c>
      <c r="Y38" s="33">
        <f>MIN([2]Blad1!F46,[2]Blad1!I46,[2]Blad1!L46,[2]Blad1!O46,[2]Blad1!R46,[2]Blad1!U46)</f>
        <v>0</v>
      </c>
      <c r="Z38" s="33">
        <f>X38-Y38</f>
        <v>338</v>
      </c>
    </row>
    <row r="39" spans="1:26" x14ac:dyDescent="0.25">
      <c r="A39" s="26">
        <v>33</v>
      </c>
      <c r="B39" s="48" t="s">
        <v>61</v>
      </c>
      <c r="C39" s="28">
        <f>VLOOKUP(D39,'[1]Tabelen masters'!I$6:J137,2,FALSE)</f>
        <v>0.48399999999999999</v>
      </c>
      <c r="D39" s="35">
        <v>14</v>
      </c>
      <c r="E39" s="28">
        <f>D39/30</f>
        <v>0.46666666666666667</v>
      </c>
      <c r="F39" s="29">
        <v>0</v>
      </c>
      <c r="G39" s="26" t="str">
        <f>IF(F39&lt;=1," ",10)</f>
        <v xml:space="preserve"> </v>
      </c>
      <c r="H39" s="30"/>
      <c r="I39" s="29"/>
      <c r="J39" s="26" t="str">
        <f>IF(I39&lt;=1," ",10)</f>
        <v xml:space="preserve"> </v>
      </c>
      <c r="K39" s="30"/>
      <c r="L39" s="29">
        <v>86</v>
      </c>
      <c r="M39" s="26">
        <f>IF(L39&lt;=1," ",10)</f>
        <v>10</v>
      </c>
      <c r="N39" s="30"/>
      <c r="O39" s="29">
        <v>96</v>
      </c>
      <c r="P39" s="26">
        <f>IF(O39&lt;=1," ",10)</f>
        <v>10</v>
      </c>
      <c r="Q39" s="30"/>
      <c r="R39" s="29"/>
      <c r="S39" s="26" t="str">
        <f>IF(R39&lt;=1," ",10)</f>
        <v xml:space="preserve"> </v>
      </c>
      <c r="T39" s="30"/>
      <c r="U39" s="30">
        <v>118</v>
      </c>
      <c r="V39" s="31">
        <f>IF(U39&lt;=1," ",10)</f>
        <v>10</v>
      </c>
      <c r="W39" s="30"/>
      <c r="X39" s="32">
        <f>SUM(F39:W39)</f>
        <v>330</v>
      </c>
      <c r="Y39" s="33">
        <f>MIN([2]Blad1!F44,[2]Blad1!I44,[2]Blad1!L44,[2]Blad1!O44,[2]Blad1!R44,[2]Blad1!U44)</f>
        <v>0</v>
      </c>
      <c r="Z39" s="33">
        <f>X39-Y39</f>
        <v>330</v>
      </c>
    </row>
    <row r="40" spans="1:26" x14ac:dyDescent="0.25">
      <c r="A40" s="26">
        <v>34</v>
      </c>
      <c r="B40" s="49" t="s">
        <v>62</v>
      </c>
      <c r="C40" s="28">
        <f>VLOOKUP(D40,'[1]Tabelen masters'!I$6:J45,2,FALSE)</f>
        <v>0.55000000000000004</v>
      </c>
      <c r="D40" s="30">
        <v>16</v>
      </c>
      <c r="E40" s="28">
        <f>D40/30</f>
        <v>0.53333333333333333</v>
      </c>
      <c r="F40" s="29">
        <v>0</v>
      </c>
      <c r="G40" s="26" t="str">
        <f>IF(F40&lt;=1," ",10)</f>
        <v xml:space="preserve"> </v>
      </c>
      <c r="H40" s="30"/>
      <c r="I40" s="29"/>
      <c r="J40" s="26" t="str">
        <f>IF(I40&lt;=1," ",10)</f>
        <v xml:space="preserve"> </v>
      </c>
      <c r="K40" s="30"/>
      <c r="L40" s="29">
        <v>125</v>
      </c>
      <c r="M40" s="26">
        <f>IF(L40&lt;=1," ",10)</f>
        <v>10</v>
      </c>
      <c r="N40" s="30">
        <v>28</v>
      </c>
      <c r="O40" s="29">
        <v>120</v>
      </c>
      <c r="P40" s="26">
        <f>IF(O40&lt;=1," ",10)</f>
        <v>10</v>
      </c>
      <c r="Q40" s="30">
        <v>10</v>
      </c>
      <c r="R40" s="29"/>
      <c r="S40" s="26" t="str">
        <f>IF(R40&lt;=1," ",10)</f>
        <v xml:space="preserve"> </v>
      </c>
      <c r="T40" s="30"/>
      <c r="U40" s="30"/>
      <c r="V40" s="31" t="str">
        <f>IF(U40&lt;=1," ",10)</f>
        <v xml:space="preserve"> </v>
      </c>
      <c r="W40" s="30"/>
      <c r="X40" s="32">
        <f>SUM(F40:W40)</f>
        <v>303</v>
      </c>
      <c r="Y40" s="33">
        <f>MIN([2]Blad1!F36,[2]Blad1!I36,[2]Blad1!L36,[2]Blad1!O36,[2]Blad1!R36,[2]Blad1!U36)</f>
        <v>0</v>
      </c>
      <c r="Z40" s="33">
        <f>X40-Y40</f>
        <v>303</v>
      </c>
    </row>
    <row r="41" spans="1:26" x14ac:dyDescent="0.25">
      <c r="A41" s="26">
        <v>35</v>
      </c>
      <c r="B41" s="34" t="s">
        <v>63</v>
      </c>
      <c r="C41" s="28">
        <f>VLOOKUP(D41,'[1]Tabelen masters'!I$6:J77,2,FALSE)</f>
        <v>0.48399999999999999</v>
      </c>
      <c r="D41" s="35">
        <v>14</v>
      </c>
      <c r="E41" s="28">
        <f>D41/30</f>
        <v>0.46666666666666667</v>
      </c>
      <c r="F41" s="29">
        <v>100</v>
      </c>
      <c r="G41" s="26">
        <f>IF(F41&lt;=1," ",10)</f>
        <v>10</v>
      </c>
      <c r="H41" s="30"/>
      <c r="I41" s="29"/>
      <c r="J41" s="26" t="str">
        <f>IF(I41&lt;=1," ",10)</f>
        <v xml:space="preserve"> </v>
      </c>
      <c r="K41" s="30"/>
      <c r="L41" s="29">
        <v>82</v>
      </c>
      <c r="M41" s="26">
        <f>IF(L41&lt;=1," ",10)</f>
        <v>10</v>
      </c>
      <c r="N41" s="30"/>
      <c r="O41" s="29"/>
      <c r="P41" s="26" t="str">
        <f>IF(O41&lt;=1," ",10)</f>
        <v xml:space="preserve"> </v>
      </c>
      <c r="Q41" s="30"/>
      <c r="R41" s="29"/>
      <c r="S41" s="26" t="str">
        <f>IF(R41&lt;=1," ",10)</f>
        <v xml:space="preserve"> </v>
      </c>
      <c r="T41" s="30"/>
      <c r="U41" s="30">
        <v>85</v>
      </c>
      <c r="V41" s="31">
        <f>IF(U41&lt;=1," ",10)</f>
        <v>10</v>
      </c>
      <c r="W41" s="30"/>
      <c r="X41" s="32">
        <f>SUM(F41:W41)</f>
        <v>297</v>
      </c>
      <c r="Y41" s="33">
        <f>MIN([2]Blad1!F45,[2]Blad1!I45,[2]Blad1!L45,[2]Blad1!O45,[2]Blad1!R45,[2]Blad1!U45)</f>
        <v>82</v>
      </c>
      <c r="Z41" s="33">
        <f>X41-Y41</f>
        <v>215</v>
      </c>
    </row>
    <row r="42" spans="1:26" x14ac:dyDescent="0.25">
      <c r="A42" s="26">
        <v>36</v>
      </c>
      <c r="B42" s="50" t="s">
        <v>64</v>
      </c>
      <c r="C42" s="28">
        <f>VLOOKUP(D42,'[1]Tabelen masters'!I$6:J49,2,FALSE)</f>
        <v>0.41699999999999998</v>
      </c>
      <c r="D42" s="37">
        <v>12</v>
      </c>
      <c r="E42" s="28">
        <f>D42/30</f>
        <v>0.4</v>
      </c>
      <c r="F42" s="29">
        <v>0</v>
      </c>
      <c r="G42" s="26" t="str">
        <f>IF(F42&lt;=1," ",10)</f>
        <v xml:space="preserve"> </v>
      </c>
      <c r="H42" s="30"/>
      <c r="I42" s="29"/>
      <c r="J42" s="26" t="str">
        <f>IF(I42&lt;=1," ",10)</f>
        <v xml:space="preserve"> </v>
      </c>
      <c r="K42" s="30"/>
      <c r="L42" s="29">
        <v>64</v>
      </c>
      <c r="M42" s="26">
        <f>IF(L42&lt;=1," ",10)</f>
        <v>10</v>
      </c>
      <c r="N42" s="30"/>
      <c r="O42" s="29"/>
      <c r="P42" s="26" t="str">
        <f>IF(O42&lt;=1," ",10)</f>
        <v xml:space="preserve"> </v>
      </c>
      <c r="Q42" s="30"/>
      <c r="R42" s="29">
        <v>100</v>
      </c>
      <c r="S42" s="26">
        <f>IF(R42&lt;=1," ",10)</f>
        <v>10</v>
      </c>
      <c r="T42" s="30"/>
      <c r="U42" s="30">
        <v>77</v>
      </c>
      <c r="V42" s="31">
        <f>IF(U42&lt;=1," ",10)</f>
        <v>10</v>
      </c>
      <c r="W42" s="30"/>
      <c r="X42" s="32">
        <f>SUM(F42:W42)</f>
        <v>271</v>
      </c>
      <c r="Y42" s="33">
        <f>MIN([2]Blad1!F48,[2]Blad1!I48,[2]Blad1!L48,[2]Blad1!O48,[2]Blad1!R48,[2]Blad1!U48)</f>
        <v>0</v>
      </c>
      <c r="Z42" s="33">
        <f>X42-Y42</f>
        <v>271</v>
      </c>
    </row>
    <row r="43" spans="1:26" x14ac:dyDescent="0.25">
      <c r="A43" s="26">
        <v>37</v>
      </c>
      <c r="B43" s="27" t="s">
        <v>65</v>
      </c>
      <c r="C43" s="28">
        <f>VLOOKUP(D43,'[1]Tabelen masters'!I$6:J143,2,FALSE)</f>
        <v>0.41699999999999998</v>
      </c>
      <c r="D43" s="29">
        <v>12</v>
      </c>
      <c r="E43" s="28">
        <f>D43/30</f>
        <v>0.4</v>
      </c>
      <c r="F43" s="29">
        <v>75</v>
      </c>
      <c r="G43" s="26">
        <f>IF(F43&lt;=1," ",10)</f>
        <v>10</v>
      </c>
      <c r="H43" s="30"/>
      <c r="I43" s="29"/>
      <c r="J43" s="26" t="str">
        <f>IF(I43&lt;=1," ",10)</f>
        <v xml:space="preserve"> </v>
      </c>
      <c r="K43" s="30"/>
      <c r="L43" s="29">
        <v>84</v>
      </c>
      <c r="M43" s="26">
        <f>IF(L43&lt;=1," ",10)</f>
        <v>10</v>
      </c>
      <c r="N43" s="30"/>
      <c r="O43" s="29"/>
      <c r="P43" s="26" t="str">
        <f>IF(O43&lt;=1," ",10)</f>
        <v xml:space="preserve"> </v>
      </c>
      <c r="Q43" s="30"/>
      <c r="R43" s="29"/>
      <c r="S43" s="26" t="str">
        <f>IF(R43&lt;=1," ",10)</f>
        <v xml:space="preserve"> </v>
      </c>
      <c r="T43" s="30"/>
      <c r="U43" s="30">
        <v>77</v>
      </c>
      <c r="V43" s="31">
        <f>IF(U43&lt;=1," ",10)</f>
        <v>10</v>
      </c>
      <c r="W43" s="30"/>
      <c r="X43" s="32">
        <f>SUM(F43:W43)</f>
        <v>266</v>
      </c>
      <c r="Y43" s="33">
        <f>MIN([2]Blad1!F49,[2]Blad1!I49,[2]Blad1!L49,[2]Blad1!O49,[2]Blad1!R49,[2]Blad1!U49)</f>
        <v>75</v>
      </c>
      <c r="Z43" s="33">
        <f>X43-Y43</f>
        <v>191</v>
      </c>
    </row>
    <row r="44" spans="1:26" x14ac:dyDescent="0.25">
      <c r="A44" s="26">
        <v>38</v>
      </c>
      <c r="B44" s="34" t="s">
        <v>66</v>
      </c>
      <c r="C44" s="28">
        <f>VLOOKUP(D44,'[1]Tabelen masters'!I$6:J43,2,FALSE)</f>
        <v>0.65</v>
      </c>
      <c r="D44" s="35">
        <v>19</v>
      </c>
      <c r="E44" s="28">
        <f>D44/30</f>
        <v>0.6333333333333333</v>
      </c>
      <c r="F44" s="29">
        <v>0</v>
      </c>
      <c r="G44" s="26" t="str">
        <f>IF(F44&lt;=1," ",10)</f>
        <v xml:space="preserve"> </v>
      </c>
      <c r="H44" s="30"/>
      <c r="I44" s="29"/>
      <c r="J44" s="26" t="str">
        <f>IF(I44&lt;=1," ",10)</f>
        <v xml:space="preserve"> </v>
      </c>
      <c r="K44" s="30"/>
      <c r="L44" s="29">
        <v>80</v>
      </c>
      <c r="M44" s="26">
        <f>IF(L44&lt;=1," ",10)</f>
        <v>10</v>
      </c>
      <c r="N44" s="30"/>
      <c r="O44" s="29">
        <v>67</v>
      </c>
      <c r="P44" s="26">
        <f>IF(O44&lt;=1," ",10)</f>
        <v>10</v>
      </c>
      <c r="Q44" s="30"/>
      <c r="R44" s="29">
        <v>86</v>
      </c>
      <c r="S44" s="26">
        <f>IF(R44&lt;=1," ",10)</f>
        <v>10</v>
      </c>
      <c r="T44" s="30"/>
      <c r="U44" s="30"/>
      <c r="V44" s="31" t="str">
        <f>IF(U44&lt;=1," ",10)</f>
        <v xml:space="preserve"> </v>
      </c>
      <c r="W44" s="30"/>
      <c r="X44" s="32">
        <f>SUM(F44:W44)</f>
        <v>263</v>
      </c>
      <c r="Y44" s="33">
        <f>MIN([2]Blad1!F38,[2]Blad1!I38,[2]Blad1!L38,[2]Blad1!O38,[2]Blad1!R38,[2]Blad1!U38)</f>
        <v>0</v>
      </c>
      <c r="Z44" s="33">
        <f>X44-Y44</f>
        <v>263</v>
      </c>
    </row>
    <row r="45" spans="1:26" x14ac:dyDescent="0.25">
      <c r="A45" s="26">
        <v>39</v>
      </c>
      <c r="B45" s="34" t="s">
        <v>67</v>
      </c>
      <c r="C45" s="28">
        <f>VLOOKUP(D45,'[1]Tabelen masters'!I$6:J78,2,FALSE)</f>
        <v>0.65</v>
      </c>
      <c r="D45" s="35">
        <v>19</v>
      </c>
      <c r="E45" s="28">
        <f>D45/30</f>
        <v>0.6333333333333333</v>
      </c>
      <c r="F45" s="29">
        <v>0</v>
      </c>
      <c r="G45" s="26" t="str">
        <f>IF(F45&lt;=1," ",10)</f>
        <v xml:space="preserve"> </v>
      </c>
      <c r="H45" s="30"/>
      <c r="I45" s="29"/>
      <c r="J45" s="26" t="str">
        <f>IF(I45&lt;=1," ",10)</f>
        <v xml:space="preserve"> </v>
      </c>
      <c r="K45" s="30"/>
      <c r="L45" s="29">
        <v>115</v>
      </c>
      <c r="M45" s="26">
        <f>IF(L45&lt;=1," ",10)</f>
        <v>10</v>
      </c>
      <c r="N45" s="30">
        <v>14</v>
      </c>
      <c r="O45" s="29">
        <v>89</v>
      </c>
      <c r="P45" s="26">
        <f>IF(O45&lt;=1," ",10)</f>
        <v>10</v>
      </c>
      <c r="Q45" s="30">
        <v>24</v>
      </c>
      <c r="R45" s="29"/>
      <c r="S45" s="26" t="str">
        <f>IF(R45&lt;=1," ",10)</f>
        <v xml:space="preserve"> </v>
      </c>
      <c r="T45" s="30"/>
      <c r="U45" s="30"/>
      <c r="V45" s="31" t="str">
        <f>IF(U45&lt;=1," ",10)</f>
        <v xml:space="preserve"> </v>
      </c>
      <c r="W45" s="30"/>
      <c r="X45" s="32">
        <f>SUM(F45:W45)</f>
        <v>262</v>
      </c>
      <c r="Y45" s="33">
        <f>MIN([2]Blad1!F39,[2]Blad1!I39,[2]Blad1!L39,[2]Blad1!O39,[2]Blad1!R39,[2]Blad1!U39)</f>
        <v>0</v>
      </c>
      <c r="Z45" s="33">
        <f>X45-Y45</f>
        <v>262</v>
      </c>
    </row>
    <row r="46" spans="1:26" x14ac:dyDescent="0.25">
      <c r="A46" s="26">
        <v>40</v>
      </c>
      <c r="B46" s="27" t="s">
        <v>68</v>
      </c>
      <c r="C46" s="28">
        <f>VLOOKUP(D46,'[1]Tabelen masters'!I$6:J40,2,FALSE)</f>
        <v>0.45</v>
      </c>
      <c r="D46" s="41">
        <v>13</v>
      </c>
      <c r="E46" s="42">
        <f>D46/30</f>
        <v>0.43333333333333335</v>
      </c>
      <c r="F46" s="29">
        <v>0</v>
      </c>
      <c r="G46" s="26" t="str">
        <f>IF(F46&lt;=1," ",10)</f>
        <v xml:space="preserve"> </v>
      </c>
      <c r="H46" s="30"/>
      <c r="I46" s="29"/>
      <c r="J46" s="26" t="str">
        <f>IF(I46&lt;=1," ",10)</f>
        <v xml:space="preserve"> </v>
      </c>
      <c r="K46" s="30"/>
      <c r="L46" s="29">
        <v>89</v>
      </c>
      <c r="M46" s="26">
        <f>IF(L46&lt;=1," ",10)</f>
        <v>10</v>
      </c>
      <c r="N46" s="30"/>
      <c r="O46" s="29"/>
      <c r="P46" s="26" t="str">
        <f>IF(O46&lt;=1," ",10)</f>
        <v xml:space="preserve"> </v>
      </c>
      <c r="Q46" s="30"/>
      <c r="R46" s="29"/>
      <c r="S46" s="26" t="str">
        <f>IF(R46&lt;=1," ",10)</f>
        <v xml:space="preserve"> </v>
      </c>
      <c r="T46" s="30"/>
      <c r="U46" s="30">
        <v>115</v>
      </c>
      <c r="V46" s="31">
        <f>IF(U46&lt;=1," ",10)</f>
        <v>10</v>
      </c>
      <c r="W46" s="30">
        <v>16</v>
      </c>
      <c r="X46" s="32">
        <f>SUM(F46:W46)</f>
        <v>240</v>
      </c>
      <c r="Y46" s="33">
        <f>MIN([2]Blad1!F57,[2]Blad1!I57,[2]Blad1!L57,[2]Blad1!O57,[2]Blad1!R57,[2]Blad1!U57)</f>
        <v>0</v>
      </c>
      <c r="Z46" s="33">
        <f>X46-Y46</f>
        <v>240</v>
      </c>
    </row>
    <row r="47" spans="1:26" x14ac:dyDescent="0.25">
      <c r="A47" s="26">
        <v>41</v>
      </c>
      <c r="B47" s="34" t="s">
        <v>69</v>
      </c>
      <c r="C47" s="28">
        <f>VLOOKUP(D47,'[1]Tabelen masters'!I$6:J67,2,FALSE)</f>
        <v>0.51700000000000002</v>
      </c>
      <c r="D47" s="35">
        <v>15</v>
      </c>
      <c r="E47" s="28">
        <f>D47/30</f>
        <v>0.5</v>
      </c>
      <c r="F47" s="29">
        <v>0</v>
      </c>
      <c r="G47" s="26" t="str">
        <f>IF(F47&lt;=1," ",10)</f>
        <v xml:space="preserve"> </v>
      </c>
      <c r="H47" s="30"/>
      <c r="I47" s="29"/>
      <c r="J47" s="26" t="str">
        <f>IF(I47&lt;=1," ",10)</f>
        <v xml:space="preserve"> </v>
      </c>
      <c r="K47" s="30"/>
      <c r="L47" s="29">
        <v>103</v>
      </c>
      <c r="M47" s="26">
        <f>IF(L47&lt;=1," ",10)</f>
        <v>10</v>
      </c>
      <c r="N47" s="30"/>
      <c r="O47" s="29"/>
      <c r="P47" s="26" t="str">
        <f>IF(O47&lt;=1," ",10)</f>
        <v xml:space="preserve"> </v>
      </c>
      <c r="Q47" s="30"/>
      <c r="R47" s="29"/>
      <c r="S47" s="26" t="str">
        <f>IF(R47&lt;=1," ",10)</f>
        <v xml:space="preserve"> </v>
      </c>
      <c r="T47" s="30"/>
      <c r="U47" s="30">
        <v>113</v>
      </c>
      <c r="V47" s="31">
        <f>IF(U47&lt;=1," ",10)</f>
        <v>10</v>
      </c>
      <c r="W47" s="30"/>
      <c r="X47" s="32">
        <f>SUM(F47:W47)</f>
        <v>236</v>
      </c>
      <c r="Y47" s="33">
        <f>MIN([2]Blad1!F54,[2]Blad1!I54,[2]Blad1!L54,[2]Blad1!O54,[2]Blad1!R54,[2]Blad1!U54)</f>
        <v>0</v>
      </c>
      <c r="Z47" s="33">
        <f>X47-Y47</f>
        <v>236</v>
      </c>
    </row>
    <row r="48" spans="1:26" x14ac:dyDescent="0.25">
      <c r="A48" s="26">
        <v>42</v>
      </c>
      <c r="B48" s="34" t="s">
        <v>70</v>
      </c>
      <c r="C48" s="28">
        <f>VLOOKUP(D48,'[1]Tabelen masters'!I$6:J99,2,FALSE)</f>
        <v>0.88400000000000001</v>
      </c>
      <c r="D48" s="35">
        <v>26</v>
      </c>
      <c r="E48" s="28">
        <f>D48/30</f>
        <v>0.8666666666666667</v>
      </c>
      <c r="F48" s="29">
        <v>84</v>
      </c>
      <c r="G48" s="26">
        <f>IF(F48&lt;=1," ",10)</f>
        <v>10</v>
      </c>
      <c r="H48" s="30">
        <v>20</v>
      </c>
      <c r="I48" s="29"/>
      <c r="J48" s="26" t="str">
        <f>IF(I48&lt;=1," ",10)</f>
        <v xml:space="preserve"> </v>
      </c>
      <c r="K48" s="30"/>
      <c r="L48" s="29">
        <v>90</v>
      </c>
      <c r="M48" s="26">
        <f>IF(L48&lt;=1," ",10)</f>
        <v>10</v>
      </c>
      <c r="N48" s="30"/>
      <c r="O48" s="29"/>
      <c r="P48" s="26" t="str">
        <f>IF(O48&lt;=1," ",10)</f>
        <v xml:space="preserve"> </v>
      </c>
      <c r="Q48" s="30"/>
      <c r="R48" s="29"/>
      <c r="S48" s="26" t="str">
        <f>IF(R48&lt;=1," ",10)</f>
        <v xml:space="preserve"> </v>
      </c>
      <c r="T48" s="30"/>
      <c r="U48" s="30"/>
      <c r="V48" s="31" t="str">
        <f>IF(U48&lt;=1," ",10)</f>
        <v xml:space="preserve"> </v>
      </c>
      <c r="W48" s="30"/>
      <c r="X48" s="32">
        <f>SUM(F48:W48)</f>
        <v>214</v>
      </c>
      <c r="Y48" s="33">
        <f>MIN([2]Blad1!F41,[2]Blad1!I41,[2]Blad1!L41,[2]Blad1!O41,[2]Blad1!R41,[2]Blad1!U41)</f>
        <v>84</v>
      </c>
      <c r="Z48" s="33">
        <f>X48-Y48</f>
        <v>130</v>
      </c>
    </row>
    <row r="49" spans="1:26" x14ac:dyDescent="0.25">
      <c r="A49" s="26">
        <v>43</v>
      </c>
      <c r="B49" s="34" t="s">
        <v>71</v>
      </c>
      <c r="C49" s="28">
        <f>VLOOKUP(D49,'[1]Tabelen masters'!I$6:J59,2,FALSE)</f>
        <v>0.48399999999999999</v>
      </c>
      <c r="D49" s="35">
        <v>14</v>
      </c>
      <c r="E49" s="28">
        <f>D49/30</f>
        <v>0.46666666666666667</v>
      </c>
      <c r="F49" s="29">
        <v>0</v>
      </c>
      <c r="G49" s="26" t="str">
        <f>IF(F49&lt;=1," ",10)</f>
        <v xml:space="preserve"> </v>
      </c>
      <c r="H49" s="30"/>
      <c r="I49" s="29"/>
      <c r="J49" s="26" t="str">
        <f>IF(I49&lt;=1," ",10)</f>
        <v xml:space="preserve"> </v>
      </c>
      <c r="K49" s="30"/>
      <c r="L49" s="29"/>
      <c r="M49" s="26" t="str">
        <f>IF(L49&lt;=1," ",10)</f>
        <v xml:space="preserve"> </v>
      </c>
      <c r="N49" s="30"/>
      <c r="O49" s="29">
        <v>116</v>
      </c>
      <c r="P49" s="26">
        <f>IF(O49&lt;=1," ",10)</f>
        <v>10</v>
      </c>
      <c r="Q49" s="30">
        <v>16</v>
      </c>
      <c r="R49" s="29">
        <v>60</v>
      </c>
      <c r="S49" s="26">
        <f>IF(R49&lt;=1," ",10)</f>
        <v>10</v>
      </c>
      <c r="T49" s="30"/>
      <c r="U49" s="30"/>
      <c r="V49" s="31" t="str">
        <f>IF(U49&lt;=1," ",10)</f>
        <v xml:space="preserve"> </v>
      </c>
      <c r="W49" s="30"/>
      <c r="X49" s="32">
        <f>SUM(F49:W49)</f>
        <v>212</v>
      </c>
      <c r="Y49" s="33">
        <f>MIN([2]Blad1!F42,[2]Blad1!I42,[2]Blad1!L42,[2]Blad1!O42,[2]Blad1!R42,[2]Blad1!U42)</f>
        <v>0</v>
      </c>
      <c r="Z49" s="33">
        <f>X49-Y49</f>
        <v>212</v>
      </c>
    </row>
    <row r="50" spans="1:26" x14ac:dyDescent="0.25">
      <c r="A50" s="26">
        <v>44</v>
      </c>
      <c r="B50" s="34" t="s">
        <v>72</v>
      </c>
      <c r="C50" s="28">
        <f>VLOOKUP(D50,'[1]Tabelen masters'!I$6:J69,2,FALSE)</f>
        <v>0.48399999999999999</v>
      </c>
      <c r="D50" s="35">
        <v>14</v>
      </c>
      <c r="E50" s="28">
        <f>D50/30</f>
        <v>0.46666666666666667</v>
      </c>
      <c r="F50" s="29">
        <v>17</v>
      </c>
      <c r="G50" s="26">
        <f>IF(F50&lt;=1," ",10)</f>
        <v>10</v>
      </c>
      <c r="H50" s="30"/>
      <c r="I50" s="29"/>
      <c r="J50" s="26" t="str">
        <f>IF(I50&lt;=1," ",10)</f>
        <v xml:space="preserve"> </v>
      </c>
      <c r="K50" s="30"/>
      <c r="L50" s="29">
        <v>96</v>
      </c>
      <c r="M50" s="26">
        <f>IF(L50&lt;=1," ",10)</f>
        <v>10</v>
      </c>
      <c r="N50" s="30"/>
      <c r="O50" s="29">
        <v>60</v>
      </c>
      <c r="P50" s="26">
        <f>IF(O50&lt;=1," ",10)</f>
        <v>10</v>
      </c>
      <c r="Q50" s="30"/>
      <c r="R50" s="29"/>
      <c r="S50" s="26" t="str">
        <f>IF(R50&lt;=1," ",10)</f>
        <v xml:space="preserve"> </v>
      </c>
      <c r="T50" s="30"/>
      <c r="U50" s="30"/>
      <c r="V50" s="31" t="str">
        <f>IF(U50&lt;=1," ",10)</f>
        <v xml:space="preserve"> </v>
      </c>
      <c r="W50" s="30"/>
      <c r="X50" s="32">
        <f>SUM(F50:W50)</f>
        <v>203</v>
      </c>
      <c r="Y50" s="33">
        <f>MIN([2]Blad1!F43,[2]Blad1!I43,[2]Blad1!L43,[2]Blad1!O43,[2]Blad1!R43,[2]Blad1!U43)</f>
        <v>17</v>
      </c>
      <c r="Z50" s="33">
        <f>X50-Y50</f>
        <v>186</v>
      </c>
    </row>
    <row r="51" spans="1:26" x14ac:dyDescent="0.25">
      <c r="A51" s="26">
        <v>45</v>
      </c>
      <c r="B51" s="34" t="s">
        <v>73</v>
      </c>
      <c r="C51" s="28">
        <f>VLOOKUP(D51,'[1]Tabelen masters'!I$6:J125,2,FALSE)</f>
        <v>0.58399999999999996</v>
      </c>
      <c r="D51" s="35">
        <v>17</v>
      </c>
      <c r="E51" s="28">
        <f>D51/30</f>
        <v>0.56666666666666665</v>
      </c>
      <c r="F51" s="29">
        <v>0</v>
      </c>
      <c r="G51" s="26" t="str">
        <f>IF(F51&lt;=1," ",10)</f>
        <v xml:space="preserve"> </v>
      </c>
      <c r="H51" s="30"/>
      <c r="I51" s="29"/>
      <c r="J51" s="26" t="str">
        <f>IF(I51&lt;=1," ",10)</f>
        <v xml:space="preserve"> </v>
      </c>
      <c r="K51" s="30"/>
      <c r="L51" s="29">
        <v>180</v>
      </c>
      <c r="M51" s="26">
        <f>IF(L51&lt;=1," ",10)</f>
        <v>10</v>
      </c>
      <c r="N51" s="30">
        <v>10</v>
      </c>
      <c r="O51" s="29"/>
      <c r="P51" s="26" t="str">
        <f>IF(O51&lt;=1," ",10)</f>
        <v xml:space="preserve"> </v>
      </c>
      <c r="Q51" s="30"/>
      <c r="R51" s="29"/>
      <c r="S51" s="26" t="str">
        <f>IF(R51&lt;=1," ",10)</f>
        <v xml:space="preserve"> </v>
      </c>
      <c r="T51" s="30"/>
      <c r="U51" s="30"/>
      <c r="V51" s="31" t="str">
        <f>IF(U51&lt;=1," ",10)</f>
        <v xml:space="preserve"> </v>
      </c>
      <c r="W51" s="30"/>
      <c r="X51" s="32">
        <f>SUM(F51:W51)</f>
        <v>200</v>
      </c>
      <c r="Y51" s="33">
        <f>MIN([2]Blad1!F47,[2]Blad1!I47,[2]Blad1!L47,[2]Blad1!O47,[2]Blad1!R47,[2]Blad1!U47)</f>
        <v>0</v>
      </c>
      <c r="Z51" s="33">
        <f>X51-Y51</f>
        <v>200</v>
      </c>
    </row>
    <row r="52" spans="1:26" x14ac:dyDescent="0.25">
      <c r="A52" s="26">
        <v>46</v>
      </c>
      <c r="B52" s="27" t="s">
        <v>74</v>
      </c>
      <c r="C52" s="28">
        <f>VLOOKUP(D52,'[1]Tabelen masters'!I$6:J138,2,FALSE)</f>
        <v>0.45</v>
      </c>
      <c r="D52" s="41">
        <v>13</v>
      </c>
      <c r="E52" s="28">
        <f>D52/30</f>
        <v>0.43333333333333335</v>
      </c>
      <c r="F52" s="29">
        <v>46</v>
      </c>
      <c r="G52" s="26">
        <f>IF(F52&lt;=1," ",10)</f>
        <v>10</v>
      </c>
      <c r="H52" s="30"/>
      <c r="I52" s="29"/>
      <c r="J52" s="26" t="str">
        <f>IF(I52&lt;=1," ",10)</f>
        <v xml:space="preserve"> </v>
      </c>
      <c r="K52" s="30"/>
      <c r="L52" s="29">
        <v>0</v>
      </c>
      <c r="M52" s="26" t="str">
        <f>IF(L52&lt;=1," ",10)</f>
        <v xml:space="preserve"> </v>
      </c>
      <c r="N52" s="30"/>
      <c r="O52" s="29"/>
      <c r="P52" s="26" t="str">
        <f>IF(O52&lt;=1," ",10)</f>
        <v xml:space="preserve"> </v>
      </c>
      <c r="Q52" s="30"/>
      <c r="R52" s="29"/>
      <c r="S52" s="26" t="str">
        <f>IF(R52&lt;=1," ",10)</f>
        <v xml:space="preserve"> </v>
      </c>
      <c r="T52" s="30"/>
      <c r="U52" s="30">
        <v>104</v>
      </c>
      <c r="V52" s="31">
        <f>IF(U52&lt;=1," ",10)</f>
        <v>10</v>
      </c>
      <c r="W52" s="30">
        <v>12</v>
      </c>
      <c r="X52" s="32">
        <f>SUM(F52:W52)</f>
        <v>182</v>
      </c>
      <c r="Y52" s="33">
        <f>MIN([2]Blad1!F60,[2]Blad1!I60,[2]Blad1!L60,[2]Blad1!O60,[2]Blad1!R60,[2]Blad1!U60)</f>
        <v>0</v>
      </c>
      <c r="Z52" s="33">
        <f>X52-Y52</f>
        <v>182</v>
      </c>
    </row>
    <row r="53" spans="1:26" x14ac:dyDescent="0.25">
      <c r="A53" s="26">
        <v>47</v>
      </c>
      <c r="B53" s="34" t="s">
        <v>75</v>
      </c>
      <c r="C53" s="28">
        <f>VLOOKUP(D53,'[1]Tabelen masters'!I$6:J60,2,FALSE)</f>
        <v>1.1839999999999999</v>
      </c>
      <c r="D53" s="35">
        <v>35</v>
      </c>
      <c r="E53" s="28">
        <f>D53/30</f>
        <v>1.1666666666666667</v>
      </c>
      <c r="F53" s="29">
        <v>0</v>
      </c>
      <c r="G53" s="26" t="str">
        <f>IF(F53&lt;=1," ",10)</f>
        <v xml:space="preserve"> </v>
      </c>
      <c r="H53" s="30"/>
      <c r="I53" s="29"/>
      <c r="J53" s="26" t="str">
        <f>IF(I53&lt;=1," ",10)</f>
        <v xml:space="preserve"> </v>
      </c>
      <c r="K53" s="30"/>
      <c r="L53" s="29">
        <v>126</v>
      </c>
      <c r="M53" s="26">
        <f>IF(L53&lt;=1," ",10)</f>
        <v>10</v>
      </c>
      <c r="N53" s="30">
        <v>30</v>
      </c>
      <c r="O53" s="29"/>
      <c r="P53" s="26" t="str">
        <f>IF(O53&lt;=1," ",10)</f>
        <v xml:space="preserve"> </v>
      </c>
      <c r="Q53" s="30"/>
      <c r="R53" s="29"/>
      <c r="S53" s="26" t="str">
        <f>IF(R53&lt;=1," ",10)</f>
        <v xml:space="preserve"> </v>
      </c>
      <c r="T53" s="30"/>
      <c r="U53" s="30"/>
      <c r="V53" s="31" t="str">
        <f>IF(U53&lt;=1," ",10)</f>
        <v xml:space="preserve"> </v>
      </c>
      <c r="W53" s="30"/>
      <c r="X53" s="32">
        <f>SUM(F53:W53)</f>
        <v>166</v>
      </c>
      <c r="Y53" s="33">
        <f>MIN([2]Blad1!F50,[2]Blad1!I50,[2]Blad1!L50,[2]Blad1!O50,[2]Blad1!R50,[2]Blad1!U50)</f>
        <v>0</v>
      </c>
      <c r="Z53" s="33">
        <f>X53-Y53</f>
        <v>166</v>
      </c>
    </row>
    <row r="54" spans="1:26" x14ac:dyDescent="0.25">
      <c r="A54" s="26">
        <v>48</v>
      </c>
      <c r="B54" s="34" t="s">
        <v>76</v>
      </c>
      <c r="C54" s="28">
        <f>VLOOKUP(D54,'[1]Tabelen masters'!I$6:J123,2,FALSE)</f>
        <v>0.65</v>
      </c>
      <c r="D54" s="35">
        <v>19</v>
      </c>
      <c r="E54" s="28">
        <f>D54/30</f>
        <v>0.6333333333333333</v>
      </c>
      <c r="F54" s="29">
        <v>0</v>
      </c>
      <c r="G54" s="26" t="str">
        <f>IF(F54&lt;=1," ",10)</f>
        <v xml:space="preserve"> </v>
      </c>
      <c r="H54" s="30"/>
      <c r="I54" s="29"/>
      <c r="J54" s="26" t="str">
        <f>IF(I54&lt;=1," ",10)</f>
        <v xml:space="preserve"> </v>
      </c>
      <c r="K54" s="30"/>
      <c r="L54" s="29">
        <v>125</v>
      </c>
      <c r="M54" s="26">
        <f>IF(L54&lt;=1," ",10)</f>
        <v>10</v>
      </c>
      <c r="N54" s="30">
        <v>22</v>
      </c>
      <c r="O54" s="29"/>
      <c r="P54" s="26" t="str">
        <f>IF(O54&lt;=1," ",10)</f>
        <v xml:space="preserve"> </v>
      </c>
      <c r="Q54" s="30"/>
      <c r="R54" s="29"/>
      <c r="S54" s="26" t="str">
        <f>IF(R54&lt;=1," ",10)</f>
        <v xml:space="preserve"> </v>
      </c>
      <c r="T54" s="30"/>
      <c r="U54" s="30"/>
      <c r="V54" s="31" t="str">
        <f>IF(U54&lt;=1," ",10)</f>
        <v xml:space="preserve"> </v>
      </c>
      <c r="W54" s="30"/>
      <c r="X54" s="32">
        <f>SUM(F54:W54)</f>
        <v>157</v>
      </c>
      <c r="Y54" s="33">
        <f>MIN([2]Blad1!F51,[2]Blad1!I51,[2]Blad1!L51,[2]Blad1!O51,[2]Blad1!R51,[2]Blad1!U51)</f>
        <v>0</v>
      </c>
      <c r="Z54" s="33">
        <f>X54-Y54</f>
        <v>157</v>
      </c>
    </row>
    <row r="55" spans="1:26" x14ac:dyDescent="0.25">
      <c r="A55" s="26">
        <v>49</v>
      </c>
      <c r="B55" s="27" t="s">
        <v>77</v>
      </c>
      <c r="C55" s="28">
        <f>VLOOKUP(D55,'[1]Tabelen masters'!I$6:J145,2,FALSE)</f>
        <v>0.55000000000000004</v>
      </c>
      <c r="D55" s="29">
        <v>16</v>
      </c>
      <c r="E55" s="28">
        <f>D55/30</f>
        <v>0.53333333333333333</v>
      </c>
      <c r="F55" s="29">
        <v>0</v>
      </c>
      <c r="G55" s="26" t="str">
        <f>IF(F55&lt;=1," ",10)</f>
        <v xml:space="preserve"> </v>
      </c>
      <c r="H55" s="30"/>
      <c r="I55" s="29"/>
      <c r="J55" s="26" t="str">
        <f>IF(I55&lt;=1," ",10)</f>
        <v xml:space="preserve"> </v>
      </c>
      <c r="K55" s="30"/>
      <c r="L55" s="29">
        <v>44</v>
      </c>
      <c r="M55" s="26">
        <f>IF(L55&lt;=1," ",10)</f>
        <v>10</v>
      </c>
      <c r="N55" s="30"/>
      <c r="O55" s="29"/>
      <c r="P55" s="26" t="str">
        <f>IF(O55&lt;=1," ",10)</f>
        <v xml:space="preserve"> </v>
      </c>
      <c r="Q55" s="30"/>
      <c r="R55" s="29"/>
      <c r="S55" s="26" t="str">
        <f>IF(R55&lt;=1," ",10)</f>
        <v xml:space="preserve"> </v>
      </c>
      <c r="T55" s="30"/>
      <c r="U55" s="30">
        <v>86</v>
      </c>
      <c r="V55" s="31">
        <f>IF(U55&lt;=1," ",10)</f>
        <v>10</v>
      </c>
      <c r="W55" s="30"/>
      <c r="X55" s="32">
        <f>SUM(F55:W55)</f>
        <v>150</v>
      </c>
      <c r="Y55" s="33">
        <f>MIN([2]Blad1!F61,[2]Blad1!I61,[2]Blad1!L61,[2]Blad1!O61,[2]Blad1!R61,[2]Blad1!U61)</f>
        <v>0</v>
      </c>
      <c r="Z55" s="33">
        <f>X55-Y55</f>
        <v>150</v>
      </c>
    </row>
    <row r="56" spans="1:26" x14ac:dyDescent="0.25">
      <c r="A56" s="26">
        <v>50</v>
      </c>
      <c r="B56" s="39" t="s">
        <v>78</v>
      </c>
      <c r="C56" s="28">
        <f>VLOOKUP(D56,'[1]Tabelen masters'!I$6:J36,2,FALSE)</f>
        <v>0.65</v>
      </c>
      <c r="D56" s="35">
        <v>19</v>
      </c>
      <c r="E56" s="28">
        <f>D56/30</f>
        <v>0.6333333333333333</v>
      </c>
      <c r="F56" s="29">
        <v>0</v>
      </c>
      <c r="G56" s="26" t="str">
        <f>IF(F56&lt;=1," ",10)</f>
        <v xml:space="preserve"> </v>
      </c>
      <c r="H56" s="30"/>
      <c r="I56" s="29"/>
      <c r="J56" s="26" t="str">
        <f>IF(I56&lt;=1," ",10)</f>
        <v xml:space="preserve"> </v>
      </c>
      <c r="K56" s="30"/>
      <c r="L56" s="29"/>
      <c r="M56" s="26" t="str">
        <f>IF(L56&lt;=1," ",10)</f>
        <v xml:space="preserve"> </v>
      </c>
      <c r="N56" s="30"/>
      <c r="O56" s="29"/>
      <c r="P56" s="26" t="str">
        <f>IF(O56&lt;=1," ",10)</f>
        <v xml:space="preserve"> </v>
      </c>
      <c r="Q56" s="30"/>
      <c r="R56" s="29"/>
      <c r="S56" s="26" t="str">
        <f>IF(R56&lt;=1," ",10)</f>
        <v xml:space="preserve"> </v>
      </c>
      <c r="T56" s="30"/>
      <c r="U56" s="30">
        <v>111</v>
      </c>
      <c r="V56" s="31">
        <f>IF(U56&lt;=1," ",10)</f>
        <v>10</v>
      </c>
      <c r="W56" s="30">
        <v>28</v>
      </c>
      <c r="X56" s="32">
        <f>SUM(F56:W56)</f>
        <v>149</v>
      </c>
      <c r="Y56" s="33">
        <f>MIN(F56,I56,L56,O56,R56,U56)</f>
        <v>0</v>
      </c>
      <c r="Z56" s="33">
        <f>X56-Y56</f>
        <v>149</v>
      </c>
    </row>
    <row r="57" spans="1:26" x14ac:dyDescent="0.25">
      <c r="A57" s="26">
        <v>51</v>
      </c>
      <c r="B57" s="34" t="s">
        <v>79</v>
      </c>
      <c r="C57" s="28">
        <f>VLOOKUP(D57,'[1]Tabelen masters'!I$6:J95,2,FALSE)</f>
        <v>0.55000000000000004</v>
      </c>
      <c r="D57" s="35">
        <v>16</v>
      </c>
      <c r="E57" s="28">
        <f>D57/30</f>
        <v>0.53333333333333333</v>
      </c>
      <c r="F57" s="29">
        <v>112</v>
      </c>
      <c r="G57" s="26">
        <f>IF(F57&lt;=1," ",10)</f>
        <v>10</v>
      </c>
      <c r="H57" s="30">
        <v>26</v>
      </c>
      <c r="I57" s="29"/>
      <c r="J57" s="26" t="str">
        <f>IF(I57&lt;=1," ",10)</f>
        <v xml:space="preserve"> </v>
      </c>
      <c r="K57" s="30"/>
      <c r="L57" s="29">
        <v>0</v>
      </c>
      <c r="M57" s="26" t="str">
        <f>IF(L57&lt;=1," ",10)</f>
        <v xml:space="preserve"> </v>
      </c>
      <c r="N57" s="30"/>
      <c r="O57" s="29"/>
      <c r="P57" s="26" t="str">
        <f>IF(O57&lt;=1," ",10)</f>
        <v xml:space="preserve"> </v>
      </c>
      <c r="Q57" s="30"/>
      <c r="R57" s="29"/>
      <c r="S57" s="26" t="str">
        <f>IF(R57&lt;=1," ",10)</f>
        <v xml:space="preserve"> </v>
      </c>
      <c r="T57" s="30"/>
      <c r="U57" s="30"/>
      <c r="V57" s="31" t="str">
        <f>IF(U57&lt;=1," ",10)</f>
        <v xml:space="preserve"> </v>
      </c>
      <c r="W57" s="30"/>
      <c r="X57" s="32">
        <f>SUM(F57:W57)</f>
        <v>148</v>
      </c>
      <c r="Y57" s="33">
        <f>MIN([2]Blad1!F52,[2]Blad1!I52,[2]Blad1!L52,[2]Blad1!O52,[2]Blad1!R52,[2]Blad1!U52)</f>
        <v>0</v>
      </c>
      <c r="Z57" s="33">
        <f>X57-Y57</f>
        <v>148</v>
      </c>
    </row>
    <row r="58" spans="1:26" x14ac:dyDescent="0.25">
      <c r="A58" s="26">
        <v>52</v>
      </c>
      <c r="B58" s="27" t="s">
        <v>80</v>
      </c>
      <c r="C58" s="28">
        <f>VLOOKUP(D58,'[1]Tabelen masters'!I$6:J144,2,FALSE)</f>
        <v>0.75</v>
      </c>
      <c r="D58" s="29">
        <v>22</v>
      </c>
      <c r="E58" s="28">
        <f>D58/30</f>
        <v>0.73333333333333328</v>
      </c>
      <c r="F58" s="29">
        <v>0</v>
      </c>
      <c r="G58" s="26" t="str">
        <f>IF(F58&lt;=1," ",10)</f>
        <v xml:space="preserve"> </v>
      </c>
      <c r="H58" s="30"/>
      <c r="I58" s="29"/>
      <c r="J58" s="26" t="str">
        <f>IF(I58&lt;=1," ",10)</f>
        <v xml:space="preserve"> </v>
      </c>
      <c r="K58" s="30"/>
      <c r="L58" s="29">
        <v>106</v>
      </c>
      <c r="M58" s="26">
        <f>IF(L58&lt;=1," ",10)</f>
        <v>10</v>
      </c>
      <c r="N58" s="30"/>
      <c r="O58" s="29"/>
      <c r="P58" s="26" t="str">
        <f>IF(O58&lt;=1," ",10)</f>
        <v xml:space="preserve"> </v>
      </c>
      <c r="Q58" s="30"/>
      <c r="R58" s="29"/>
      <c r="S58" s="26" t="str">
        <f>IF(R58&lt;=1," ",10)</f>
        <v xml:space="preserve"> </v>
      </c>
      <c r="T58" s="30"/>
      <c r="U58" s="30"/>
      <c r="V58" s="31" t="str">
        <f>IF(U58&lt;=1," ",10)</f>
        <v xml:space="preserve"> </v>
      </c>
      <c r="W58" s="30"/>
      <c r="X58" s="32">
        <f>SUM(F58:W58)</f>
        <v>116</v>
      </c>
      <c r="Y58" s="33">
        <f>MIN([2]Blad1!F53,[2]Blad1!I53,[2]Blad1!L53,[2]Blad1!O53,[2]Blad1!R53,[2]Blad1!U53)</f>
        <v>0</v>
      </c>
      <c r="Z58" s="33">
        <f>X58-Y58</f>
        <v>116</v>
      </c>
    </row>
    <row r="59" spans="1:26" x14ac:dyDescent="0.25">
      <c r="A59" s="26">
        <v>53</v>
      </c>
      <c r="B59" s="34" t="s">
        <v>81</v>
      </c>
      <c r="C59" s="28">
        <f>VLOOKUP(D59,'[1]Tabelen masters'!I$6:J72,2,FALSE)</f>
        <v>0.88400000000000001</v>
      </c>
      <c r="D59" s="35">
        <v>26</v>
      </c>
      <c r="E59" s="28">
        <f>D59/30</f>
        <v>0.8666666666666667</v>
      </c>
      <c r="F59" s="29">
        <v>0</v>
      </c>
      <c r="G59" s="26" t="str">
        <f>IF(F59&lt;=1," ",10)</f>
        <v xml:space="preserve"> </v>
      </c>
      <c r="H59" s="30"/>
      <c r="I59" s="29"/>
      <c r="J59" s="26" t="str">
        <f>IF(I59&lt;=1," ",10)</f>
        <v xml:space="preserve"> </v>
      </c>
      <c r="K59" s="29"/>
      <c r="L59" s="29">
        <v>100</v>
      </c>
      <c r="M59" s="26">
        <f>IF(L59&lt;=1," ",10)</f>
        <v>10</v>
      </c>
      <c r="N59" s="30"/>
      <c r="O59" s="29"/>
      <c r="P59" s="26" t="str">
        <f>IF(O59&lt;=1," ",10)</f>
        <v xml:space="preserve"> </v>
      </c>
      <c r="Q59" s="30"/>
      <c r="R59" s="29"/>
      <c r="S59" s="26" t="str">
        <f>IF(R59&lt;=1," ",10)</f>
        <v xml:space="preserve"> </v>
      </c>
      <c r="T59" s="30"/>
      <c r="U59" s="30"/>
      <c r="V59" s="31" t="str">
        <f>IF(U59&lt;=1," ",10)</f>
        <v xml:space="preserve"> </v>
      </c>
      <c r="W59" s="30"/>
      <c r="X59" s="32">
        <f>SUM(F59:W59)</f>
        <v>110</v>
      </c>
      <c r="Y59" s="33">
        <f>MIN([2]Blad1!F55,[2]Blad1!I55,[2]Blad1!L55,[2]Blad1!O55,[2]Blad1!R55,[2]Blad1!U55)</f>
        <v>0</v>
      </c>
      <c r="Z59" s="33">
        <f>X59-Y59</f>
        <v>110</v>
      </c>
    </row>
    <row r="60" spans="1:26" x14ac:dyDescent="0.25">
      <c r="A60" s="26">
        <v>54</v>
      </c>
      <c r="B60" s="34" t="s">
        <v>82</v>
      </c>
      <c r="C60" s="28">
        <f>VLOOKUP(D60,'[1]Tabelen masters'!I$6:J92,2,FALSE)</f>
        <v>0.48399999999999999</v>
      </c>
      <c r="D60" s="35">
        <v>14</v>
      </c>
      <c r="E60" s="28">
        <f>D60/30</f>
        <v>0.46666666666666667</v>
      </c>
      <c r="F60" s="29">
        <v>0</v>
      </c>
      <c r="G60" s="26" t="str">
        <f>IF(F60&lt;=1," ",10)</f>
        <v xml:space="preserve"> </v>
      </c>
      <c r="H60" s="30"/>
      <c r="I60" s="29"/>
      <c r="J60" s="26" t="str">
        <f>IF(I60&lt;=1," ",10)</f>
        <v xml:space="preserve"> </v>
      </c>
      <c r="K60" s="30"/>
      <c r="L60" s="29"/>
      <c r="M60" s="26" t="str">
        <f>IF(L60&lt;=1," ",10)</f>
        <v xml:space="preserve"> </v>
      </c>
      <c r="N60" s="30"/>
      <c r="O60" s="29"/>
      <c r="P60" s="26" t="str">
        <f>IF(O60&lt;=1," ",10)</f>
        <v xml:space="preserve"> </v>
      </c>
      <c r="Q60" s="30"/>
      <c r="R60" s="29">
        <v>89</v>
      </c>
      <c r="S60" s="26">
        <f>IF(R60&lt;=1," ",10)</f>
        <v>10</v>
      </c>
      <c r="T60" s="29"/>
      <c r="U60" s="30"/>
      <c r="V60" s="31" t="str">
        <f>IF(U60&lt;=1," ",10)</f>
        <v xml:space="preserve"> </v>
      </c>
      <c r="W60" s="30"/>
      <c r="X60" s="32">
        <f>SUM(F60:W60)</f>
        <v>99</v>
      </c>
      <c r="Y60" s="33">
        <f>MIN([2]Blad1!F56,[2]Blad1!I56,[2]Blad1!L56,[2]Blad1!O56,[2]Blad1!R56,[2]Blad1!U56)</f>
        <v>0</v>
      </c>
      <c r="Z60" s="33">
        <f>X60-Y60</f>
        <v>99</v>
      </c>
    </row>
    <row r="61" spans="1:26" x14ac:dyDescent="0.25">
      <c r="A61" s="26">
        <v>55</v>
      </c>
      <c r="B61" s="49" t="s">
        <v>83</v>
      </c>
      <c r="C61" s="28">
        <f>VLOOKUP(D61,'[1]Tabelen masters'!I$6:J73,2,FALSE)</f>
        <v>0.45</v>
      </c>
      <c r="D61" s="51">
        <v>13</v>
      </c>
      <c r="E61" s="42">
        <f>D61/30</f>
        <v>0.43333333333333335</v>
      </c>
      <c r="F61" s="29">
        <v>0</v>
      </c>
      <c r="G61" s="26" t="str">
        <f>IF(F61&lt;=1," ",10)</f>
        <v xml:space="preserve"> </v>
      </c>
      <c r="H61" s="30"/>
      <c r="I61" s="29"/>
      <c r="J61" s="26" t="str">
        <f>IF(I61&lt;=1," ",10)</f>
        <v xml:space="preserve"> </v>
      </c>
      <c r="K61" s="30"/>
      <c r="L61" s="29"/>
      <c r="M61" s="26" t="str">
        <f>IF(L61&lt;=1," ",10)</f>
        <v xml:space="preserve"> </v>
      </c>
      <c r="N61" s="30"/>
      <c r="O61" s="29"/>
      <c r="P61" s="26" t="str">
        <f>IF(O61&lt;=1," ",10)</f>
        <v xml:space="preserve"> </v>
      </c>
      <c r="Q61" s="30"/>
      <c r="R61" s="29">
        <v>73</v>
      </c>
      <c r="S61" s="26">
        <f>IF(R61&lt;=1," ",10)</f>
        <v>10</v>
      </c>
      <c r="T61" s="30"/>
      <c r="U61" s="30"/>
      <c r="V61" s="31" t="str">
        <f>IF(U61&lt;=1," ",10)</f>
        <v xml:space="preserve"> </v>
      </c>
      <c r="W61" s="30"/>
      <c r="X61" s="32">
        <f>SUM(F61:W61)</f>
        <v>83</v>
      </c>
      <c r="Y61" s="33">
        <f>MIN([2]Blad1!F58,[2]Blad1!I58,[2]Blad1!L58,[2]Blad1!O58,[2]Blad1!R58,[2]Blad1!U58)</f>
        <v>0</v>
      </c>
      <c r="Z61" s="33">
        <f>X61-Y61</f>
        <v>83</v>
      </c>
    </row>
    <row r="62" spans="1:26" x14ac:dyDescent="0.25">
      <c r="A62" s="26">
        <v>56</v>
      </c>
      <c r="B62" s="34" t="s">
        <v>84</v>
      </c>
      <c r="C62" s="28">
        <f>VLOOKUP(D62,'[1]Tabelen masters'!I$6:J84,2,FALSE)</f>
        <v>0.45</v>
      </c>
      <c r="D62" s="35">
        <v>13</v>
      </c>
      <c r="E62" s="28">
        <f>D62/30</f>
        <v>0.43333333333333335</v>
      </c>
      <c r="F62" s="29">
        <v>56</v>
      </c>
      <c r="G62" s="26">
        <f>IF(F62&lt;=1," ",10)</f>
        <v>10</v>
      </c>
      <c r="H62" s="30"/>
      <c r="I62" s="29"/>
      <c r="J62" s="26" t="str">
        <f>IF(I62&lt;=1," ",10)</f>
        <v xml:space="preserve"> </v>
      </c>
      <c r="K62" s="30"/>
      <c r="L62" s="29">
        <v>0</v>
      </c>
      <c r="M62" s="26" t="str">
        <f>IF(L62&lt;=1," ",10)</f>
        <v xml:space="preserve"> </v>
      </c>
      <c r="N62" s="30"/>
      <c r="O62" s="29"/>
      <c r="P62" s="26" t="str">
        <f>IF(O62&lt;=1," ",10)</f>
        <v xml:space="preserve"> </v>
      </c>
      <c r="Q62" s="30"/>
      <c r="R62" s="29"/>
      <c r="S62" s="26" t="str">
        <f>IF(R62&lt;=1," ",10)</f>
        <v xml:space="preserve"> </v>
      </c>
      <c r="T62" s="30"/>
      <c r="U62" s="30"/>
      <c r="V62" s="31" t="str">
        <f>IF(U62&lt;=1," ",10)</f>
        <v xml:space="preserve"> </v>
      </c>
      <c r="W62" s="30"/>
      <c r="X62" s="32">
        <f>SUM(F62:W62)</f>
        <v>66</v>
      </c>
      <c r="Y62" s="33">
        <f>MIN([2]Blad1!F59,[2]Blad1!I59,[2]Blad1!L59,[2]Blad1!O59,[2]Blad1!R59,[2]Blad1!U59)</f>
        <v>0</v>
      </c>
      <c r="Z62" s="33">
        <f>X62-Y62</f>
        <v>66</v>
      </c>
    </row>
  </sheetData>
  <protectedRanges>
    <protectedRange sqref="G2:G36 J2:J36 M2:Q36" name="Fred"/>
  </protectedRanges>
  <mergeCells count="30">
    <mergeCell ref="U2:U6"/>
    <mergeCell ref="V2:V6"/>
    <mergeCell ref="W2:W6"/>
    <mergeCell ref="X2:X6"/>
    <mergeCell ref="A3:B3"/>
    <mergeCell ref="A4:B4"/>
    <mergeCell ref="A5:B5"/>
    <mergeCell ref="A6:B6"/>
    <mergeCell ref="O2:O6"/>
    <mergeCell ref="P2:P6"/>
    <mergeCell ref="Q2:Q6"/>
    <mergeCell ref="R2:R6"/>
    <mergeCell ref="S2:S6"/>
    <mergeCell ref="T2:T6"/>
    <mergeCell ref="I2:I6"/>
    <mergeCell ref="J2:J6"/>
    <mergeCell ref="K2:K6"/>
    <mergeCell ref="L2:L6"/>
    <mergeCell ref="M2:M6"/>
    <mergeCell ref="N2:N6"/>
    <mergeCell ref="A1:X1"/>
    <mergeCell ref="Y1:Y6"/>
    <mergeCell ref="Z1:Z6"/>
    <mergeCell ref="A2:B2"/>
    <mergeCell ref="C2:C6"/>
    <mergeCell ref="D2:D6"/>
    <mergeCell ref="E2:E6"/>
    <mergeCell ref="F2:F6"/>
    <mergeCell ref="G2:G6"/>
    <mergeCell ref="H2:H6"/>
  </mergeCells>
  <conditionalFormatting sqref="F62">
    <cfRule type="cellIs" dxfId="23" priority="23" operator="greaterThan">
      <formula>119</formula>
    </cfRule>
    <cfRule type="cellIs" dxfId="22" priority="24" operator="between">
      <formula>1</formula>
      <formula>79</formula>
    </cfRule>
  </conditionalFormatting>
  <conditionalFormatting sqref="I62">
    <cfRule type="cellIs" dxfId="21" priority="21" operator="greaterThan">
      <formula>119</formula>
    </cfRule>
    <cfRule type="cellIs" dxfId="20" priority="22" operator="between">
      <formula>1</formula>
      <formula>79</formula>
    </cfRule>
  </conditionalFormatting>
  <conditionalFormatting sqref="L62">
    <cfRule type="cellIs" dxfId="19" priority="19" operator="greaterThan">
      <formula>119</formula>
    </cfRule>
    <cfRule type="cellIs" dxfId="18" priority="20" operator="between">
      <formula>1</formula>
      <formula>79</formula>
    </cfRule>
  </conditionalFormatting>
  <conditionalFormatting sqref="O62">
    <cfRule type="cellIs" dxfId="17" priority="17" operator="greaterThan">
      <formula>119</formula>
    </cfRule>
    <cfRule type="cellIs" dxfId="16" priority="18" operator="between">
      <formula>1</formula>
      <formula>79</formula>
    </cfRule>
  </conditionalFormatting>
  <conditionalFormatting sqref="R62">
    <cfRule type="cellIs" dxfId="15" priority="15" operator="greaterThan">
      <formula>119</formula>
    </cfRule>
    <cfRule type="cellIs" dxfId="14" priority="16" operator="between">
      <formula>1</formula>
      <formula>79</formula>
    </cfRule>
  </conditionalFormatting>
  <conditionalFormatting sqref="U62">
    <cfRule type="cellIs" dxfId="13" priority="13" operator="between">
      <formula>1</formula>
      <formula>79</formula>
    </cfRule>
    <cfRule type="cellIs" dxfId="12" priority="14" operator="greaterThan">
      <formula>119</formula>
    </cfRule>
  </conditionalFormatting>
  <conditionalFormatting sqref="F7:F61">
    <cfRule type="cellIs" dxfId="11" priority="11" operator="greaterThan">
      <formula>119</formula>
    </cfRule>
    <cfRule type="cellIs" dxfId="10" priority="12" operator="between">
      <formula>1</formula>
      <formula>79</formula>
    </cfRule>
  </conditionalFormatting>
  <conditionalFormatting sqref="I7:I61">
    <cfRule type="cellIs" dxfId="9" priority="9" operator="greaterThan">
      <formula>119</formula>
    </cfRule>
    <cfRule type="cellIs" dxfId="8" priority="10" operator="between">
      <formula>1</formula>
      <formula>79</formula>
    </cfRule>
  </conditionalFormatting>
  <conditionalFormatting sqref="L7:L61">
    <cfRule type="cellIs" dxfId="7" priority="7" operator="greaterThan">
      <formula>119</formula>
    </cfRule>
    <cfRule type="cellIs" dxfId="6" priority="8" operator="between">
      <formula>1</formula>
      <formula>79</formula>
    </cfRule>
  </conditionalFormatting>
  <conditionalFormatting sqref="O7:O61">
    <cfRule type="cellIs" dxfId="5" priority="5" operator="greaterThan">
      <formula>119</formula>
    </cfRule>
    <cfRule type="cellIs" dxfId="4" priority="6" operator="between">
      <formula>1</formula>
      <formula>79</formula>
    </cfRule>
  </conditionalFormatting>
  <conditionalFormatting sqref="R7:R61">
    <cfRule type="cellIs" dxfId="3" priority="3" operator="greaterThan">
      <formula>119</formula>
    </cfRule>
    <cfRule type="cellIs" dxfId="2" priority="4" operator="between">
      <formula>1</formula>
      <formula>79</formula>
    </cfRule>
  </conditionalFormatting>
  <conditionalFormatting sqref="U7:U61">
    <cfRule type="cellIs" dxfId="1" priority="1" operator="between">
      <formula>1</formula>
      <formula>79</formula>
    </cfRule>
    <cfRule type="cellIs" dxfId="0" priority="2" operator="greaterThan">
      <formula>119</formula>
    </cfRule>
  </conditionalFormatting>
  <pageMargins left="0.7" right="0.7" top="0.75" bottom="0.75" header="0.3" footer="0.3"/>
  <pageSetup paperSize="9" scale="7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2022-10-31T16:41:11Z</dcterms:created>
  <dcterms:modified xsi:type="dcterms:W3CDTF">2022-10-31T16:42:50Z</dcterms:modified>
</cp:coreProperties>
</file>