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Havenstad/Libre 2025/"/>
    </mc:Choice>
  </mc:AlternateContent>
  <xr:revisionPtr revIDLastSave="0" documentId="8_{7DAFC948-224D-48A1-9642-3A73D347A4D7}" xr6:coauthVersionLast="47" xr6:coauthVersionMax="47" xr10:uidLastSave="{00000000-0000-0000-0000-000000000000}"/>
  <bookViews>
    <workbookView xWindow="-120" yWindow="-120" windowWidth="25440" windowHeight="15390" xr2:uid="{B1EB305B-47AC-4CAA-95C7-45460DBAC266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5" i="1" l="1"/>
  <c r="O55" i="1" s="1"/>
  <c r="P55" i="1" s="1"/>
  <c r="Q55" i="1" s="1"/>
  <c r="M55" i="1"/>
  <c r="J55" i="1"/>
  <c r="G55" i="1"/>
  <c r="E55" i="1"/>
  <c r="N54" i="1"/>
  <c r="O54" i="1" s="1"/>
  <c r="P54" i="1" s="1"/>
  <c r="Q54" i="1" s="1"/>
  <c r="M54" i="1"/>
  <c r="J54" i="1"/>
  <c r="G54" i="1"/>
  <c r="E54" i="1"/>
  <c r="N53" i="1"/>
  <c r="O53" i="1" s="1"/>
  <c r="P53" i="1" s="1"/>
  <c r="Q53" i="1" s="1"/>
  <c r="M53" i="1"/>
  <c r="J53" i="1"/>
  <c r="G53" i="1"/>
  <c r="E53" i="1"/>
  <c r="N52" i="1"/>
  <c r="O52" i="1" s="1"/>
  <c r="P52" i="1" s="1"/>
  <c r="Q52" i="1" s="1"/>
  <c r="M52" i="1"/>
  <c r="J52" i="1"/>
  <c r="G52" i="1"/>
  <c r="E52" i="1"/>
  <c r="N51" i="1"/>
  <c r="O51" i="1" s="1"/>
  <c r="P51" i="1" s="1"/>
  <c r="Q51" i="1" s="1"/>
  <c r="M51" i="1"/>
  <c r="J51" i="1"/>
  <c r="G51" i="1"/>
  <c r="E51" i="1"/>
  <c r="N50" i="1"/>
  <c r="O50" i="1" s="1"/>
  <c r="P50" i="1" s="1"/>
  <c r="Q50" i="1" s="1"/>
  <c r="M50" i="1"/>
  <c r="J50" i="1"/>
  <c r="G50" i="1"/>
  <c r="E50" i="1"/>
  <c r="N49" i="1"/>
  <c r="O49" i="1" s="1"/>
  <c r="P49" i="1" s="1"/>
  <c r="Q49" i="1" s="1"/>
  <c r="M49" i="1"/>
  <c r="J49" i="1"/>
  <c r="G49" i="1"/>
  <c r="E49" i="1"/>
  <c r="N48" i="1"/>
  <c r="O48" i="1" s="1"/>
  <c r="P48" i="1" s="1"/>
  <c r="Q48" i="1" s="1"/>
  <c r="M48" i="1"/>
  <c r="J48" i="1"/>
  <c r="G48" i="1"/>
  <c r="E48" i="1"/>
  <c r="Q47" i="1"/>
  <c r="N47" i="1"/>
  <c r="O47" i="1" s="1"/>
  <c r="M47" i="1"/>
  <c r="J47" i="1"/>
  <c r="G47" i="1"/>
  <c r="E47" i="1"/>
  <c r="N46" i="1"/>
  <c r="O46" i="1" s="1"/>
  <c r="P46" i="1" s="1"/>
  <c r="Q46" i="1" s="1"/>
  <c r="M46" i="1"/>
  <c r="J46" i="1"/>
  <c r="G46" i="1"/>
  <c r="E46" i="1"/>
  <c r="N45" i="1"/>
  <c r="O45" i="1" s="1"/>
  <c r="P45" i="1" s="1"/>
  <c r="Q45" i="1" s="1"/>
  <c r="M45" i="1"/>
  <c r="J45" i="1"/>
  <c r="G45" i="1"/>
  <c r="E45" i="1"/>
  <c r="N44" i="1"/>
  <c r="O44" i="1" s="1"/>
  <c r="P44" i="1" s="1"/>
  <c r="Q44" i="1" s="1"/>
  <c r="M44" i="1"/>
  <c r="J44" i="1"/>
  <c r="G44" i="1"/>
  <c r="E44" i="1"/>
  <c r="N43" i="1"/>
  <c r="O43" i="1" s="1"/>
  <c r="P43" i="1" s="1"/>
  <c r="Q43" i="1" s="1"/>
  <c r="M43" i="1"/>
  <c r="J43" i="1"/>
  <c r="G43" i="1"/>
  <c r="E43" i="1"/>
  <c r="N42" i="1"/>
  <c r="O42" i="1" s="1"/>
  <c r="P42" i="1" s="1"/>
  <c r="Q42" i="1" s="1"/>
  <c r="M42" i="1"/>
  <c r="J42" i="1"/>
  <c r="G42" i="1"/>
  <c r="E42" i="1"/>
  <c r="N41" i="1"/>
  <c r="O41" i="1" s="1"/>
  <c r="P41" i="1" s="1"/>
  <c r="Q41" i="1" s="1"/>
  <c r="M41" i="1"/>
  <c r="J41" i="1"/>
  <c r="G41" i="1"/>
  <c r="E41" i="1"/>
  <c r="N40" i="1"/>
  <c r="O40" i="1" s="1"/>
  <c r="P40" i="1" s="1"/>
  <c r="Q40" i="1" s="1"/>
  <c r="M40" i="1"/>
  <c r="J40" i="1"/>
  <c r="G40" i="1"/>
  <c r="E40" i="1"/>
  <c r="N39" i="1"/>
  <c r="O39" i="1" s="1"/>
  <c r="P39" i="1" s="1"/>
  <c r="Q39" i="1" s="1"/>
  <c r="M39" i="1"/>
  <c r="J39" i="1"/>
  <c r="G39" i="1"/>
  <c r="E39" i="1"/>
  <c r="N38" i="1"/>
  <c r="O38" i="1" s="1"/>
  <c r="P38" i="1" s="1"/>
  <c r="Q38" i="1" s="1"/>
  <c r="M38" i="1"/>
  <c r="J38" i="1"/>
  <c r="G38" i="1"/>
  <c r="E38" i="1"/>
  <c r="N37" i="1"/>
  <c r="O37" i="1" s="1"/>
  <c r="P37" i="1" s="1"/>
  <c r="Q37" i="1" s="1"/>
  <c r="M37" i="1"/>
  <c r="J37" i="1"/>
  <c r="G37" i="1"/>
  <c r="E37" i="1"/>
  <c r="N36" i="1"/>
  <c r="O36" i="1" s="1"/>
  <c r="P36" i="1" s="1"/>
  <c r="Q36" i="1" s="1"/>
  <c r="M36" i="1"/>
  <c r="J36" i="1"/>
  <c r="G36" i="1"/>
  <c r="E36" i="1"/>
  <c r="N35" i="1"/>
  <c r="O35" i="1" s="1"/>
  <c r="P35" i="1" s="1"/>
  <c r="Q35" i="1" s="1"/>
  <c r="M35" i="1"/>
  <c r="J35" i="1"/>
  <c r="G35" i="1"/>
  <c r="E35" i="1"/>
  <c r="N34" i="1"/>
  <c r="O34" i="1" s="1"/>
  <c r="P34" i="1" s="1"/>
  <c r="Q34" i="1" s="1"/>
  <c r="M34" i="1"/>
  <c r="J34" i="1"/>
  <c r="G34" i="1"/>
  <c r="E34" i="1"/>
  <c r="N33" i="1"/>
  <c r="O33" i="1" s="1"/>
  <c r="P33" i="1" s="1"/>
  <c r="Q33" i="1" s="1"/>
  <c r="M33" i="1"/>
  <c r="J33" i="1"/>
  <c r="G33" i="1"/>
  <c r="E33" i="1"/>
  <c r="N32" i="1"/>
  <c r="O32" i="1" s="1"/>
  <c r="P32" i="1" s="1"/>
  <c r="Q32" i="1" s="1"/>
  <c r="M32" i="1"/>
  <c r="J32" i="1"/>
  <c r="G32" i="1"/>
  <c r="E32" i="1"/>
  <c r="N31" i="1"/>
  <c r="O31" i="1" s="1"/>
  <c r="P31" i="1" s="1"/>
  <c r="Q31" i="1" s="1"/>
  <c r="M31" i="1"/>
  <c r="J31" i="1"/>
  <c r="G31" i="1"/>
  <c r="E31" i="1"/>
  <c r="N30" i="1"/>
  <c r="O30" i="1" s="1"/>
  <c r="P30" i="1" s="1"/>
  <c r="Q30" i="1" s="1"/>
  <c r="M30" i="1"/>
  <c r="J30" i="1"/>
  <c r="G30" i="1"/>
  <c r="E30" i="1"/>
  <c r="N29" i="1"/>
  <c r="O29" i="1" s="1"/>
  <c r="P29" i="1" s="1"/>
  <c r="Q29" i="1" s="1"/>
  <c r="M29" i="1"/>
  <c r="J29" i="1"/>
  <c r="G29" i="1"/>
  <c r="E29" i="1"/>
  <c r="N28" i="1"/>
  <c r="O28" i="1" s="1"/>
  <c r="P28" i="1" s="1"/>
  <c r="Q28" i="1" s="1"/>
  <c r="M28" i="1"/>
  <c r="J28" i="1"/>
  <c r="G28" i="1"/>
  <c r="E28" i="1"/>
  <c r="N27" i="1"/>
  <c r="O27" i="1" s="1"/>
  <c r="P27" i="1" s="1"/>
  <c r="Q27" i="1" s="1"/>
  <c r="M27" i="1"/>
  <c r="J27" i="1"/>
  <c r="G27" i="1"/>
  <c r="E27" i="1"/>
  <c r="N26" i="1"/>
  <c r="O26" i="1" s="1"/>
  <c r="P26" i="1" s="1"/>
  <c r="Q26" i="1" s="1"/>
  <c r="M26" i="1"/>
  <c r="J26" i="1"/>
  <c r="G26" i="1"/>
  <c r="E26" i="1"/>
  <c r="N25" i="1"/>
  <c r="O25" i="1" s="1"/>
  <c r="P25" i="1" s="1"/>
  <c r="Q25" i="1" s="1"/>
  <c r="M25" i="1"/>
  <c r="J25" i="1"/>
  <c r="G25" i="1"/>
  <c r="E25" i="1"/>
  <c r="N24" i="1"/>
  <c r="O24" i="1" s="1"/>
  <c r="P24" i="1" s="1"/>
  <c r="Q24" i="1" s="1"/>
  <c r="M24" i="1"/>
  <c r="J24" i="1"/>
  <c r="G24" i="1"/>
  <c r="E24" i="1"/>
  <c r="N23" i="1"/>
  <c r="O23" i="1" s="1"/>
  <c r="P23" i="1" s="1"/>
  <c r="Q23" i="1" s="1"/>
  <c r="M23" i="1"/>
  <c r="J23" i="1"/>
  <c r="G23" i="1"/>
  <c r="E23" i="1"/>
  <c r="N22" i="1"/>
  <c r="O22" i="1" s="1"/>
  <c r="P22" i="1" s="1"/>
  <c r="Q22" i="1" s="1"/>
  <c r="M22" i="1"/>
  <c r="J22" i="1"/>
  <c r="G22" i="1"/>
  <c r="E22" i="1"/>
  <c r="N21" i="1"/>
  <c r="O21" i="1" s="1"/>
  <c r="P21" i="1" s="1"/>
  <c r="Q21" i="1" s="1"/>
  <c r="M21" i="1"/>
  <c r="J21" i="1"/>
  <c r="G21" i="1"/>
  <c r="E21" i="1"/>
  <c r="N20" i="1"/>
  <c r="O20" i="1" s="1"/>
  <c r="P20" i="1" s="1"/>
  <c r="Q20" i="1" s="1"/>
  <c r="M20" i="1"/>
  <c r="J20" i="1"/>
  <c r="G20" i="1"/>
  <c r="E20" i="1"/>
  <c r="N19" i="1"/>
  <c r="O19" i="1" s="1"/>
  <c r="P19" i="1" s="1"/>
  <c r="Q19" i="1" s="1"/>
  <c r="M19" i="1"/>
  <c r="J19" i="1"/>
  <c r="G19" i="1"/>
  <c r="E19" i="1"/>
  <c r="N18" i="1"/>
  <c r="O18" i="1" s="1"/>
  <c r="P18" i="1" s="1"/>
  <c r="Q18" i="1" s="1"/>
  <c r="M18" i="1"/>
  <c r="J18" i="1"/>
  <c r="G18" i="1"/>
  <c r="E18" i="1"/>
  <c r="N17" i="1"/>
  <c r="O17" i="1" s="1"/>
  <c r="P17" i="1" s="1"/>
  <c r="Q17" i="1" s="1"/>
  <c r="M17" i="1"/>
  <c r="J17" i="1"/>
  <c r="G17" i="1"/>
  <c r="E17" i="1"/>
  <c r="N16" i="1"/>
  <c r="O16" i="1" s="1"/>
  <c r="P16" i="1" s="1"/>
  <c r="Q16" i="1" s="1"/>
  <c r="M16" i="1"/>
  <c r="J16" i="1"/>
  <c r="G16" i="1"/>
  <c r="E16" i="1"/>
  <c r="N15" i="1"/>
  <c r="O15" i="1" s="1"/>
  <c r="P15" i="1" s="1"/>
  <c r="Q15" i="1" s="1"/>
  <c r="M15" i="1"/>
  <c r="J15" i="1"/>
  <c r="G15" i="1"/>
  <c r="E15" i="1"/>
  <c r="Q14" i="1"/>
  <c r="O14" i="1"/>
  <c r="N14" i="1"/>
  <c r="M14" i="1"/>
  <c r="J14" i="1"/>
  <c r="G14" i="1"/>
  <c r="E14" i="1"/>
  <c r="N13" i="1"/>
  <c r="O13" i="1" s="1"/>
  <c r="P13" i="1" s="1"/>
  <c r="Q13" i="1" s="1"/>
  <c r="M13" i="1"/>
  <c r="J13" i="1"/>
  <c r="G13" i="1"/>
  <c r="E13" i="1"/>
  <c r="N12" i="1"/>
  <c r="O12" i="1" s="1"/>
  <c r="P12" i="1" s="1"/>
  <c r="Q12" i="1" s="1"/>
  <c r="M12" i="1"/>
  <c r="J12" i="1"/>
  <c r="G12" i="1"/>
  <c r="E12" i="1"/>
  <c r="N11" i="1"/>
  <c r="O11" i="1" s="1"/>
  <c r="P11" i="1" s="1"/>
  <c r="Q11" i="1" s="1"/>
  <c r="M11" i="1"/>
  <c r="J11" i="1"/>
  <c r="G11" i="1"/>
  <c r="E11" i="1"/>
  <c r="N10" i="1"/>
  <c r="O10" i="1" s="1"/>
  <c r="P10" i="1" s="1"/>
  <c r="Q10" i="1" s="1"/>
  <c r="M10" i="1"/>
  <c r="J10" i="1"/>
  <c r="G10" i="1"/>
  <c r="E10" i="1"/>
  <c r="N9" i="1"/>
  <c r="O9" i="1" s="1"/>
  <c r="P9" i="1" s="1"/>
  <c r="Q9" i="1" s="1"/>
  <c r="M9" i="1"/>
  <c r="J9" i="1"/>
  <c r="G9" i="1"/>
  <c r="E9" i="1"/>
  <c r="N8" i="1"/>
  <c r="O8" i="1" s="1"/>
  <c r="P8" i="1" s="1"/>
  <c r="Q8" i="1" s="1"/>
  <c r="M8" i="1"/>
  <c r="J8" i="1"/>
  <c r="G8" i="1"/>
  <c r="E8" i="1"/>
  <c r="N7" i="1"/>
  <c r="O7" i="1" s="1"/>
  <c r="P7" i="1" s="1"/>
  <c r="Q7" i="1" s="1"/>
  <c r="M7" i="1"/>
  <c r="J7" i="1"/>
  <c r="G7" i="1"/>
  <c r="E7" i="1"/>
  <c r="N6" i="1"/>
  <c r="O6" i="1" s="1"/>
  <c r="P6" i="1" s="1"/>
  <c r="Q6" i="1" s="1"/>
  <c r="M6" i="1"/>
  <c r="J6" i="1"/>
  <c r="G6" i="1"/>
  <c r="E6" i="1"/>
  <c r="N5" i="1"/>
  <c r="O5" i="1" s="1"/>
  <c r="P5" i="1" s="1"/>
  <c r="Q5" i="1" s="1"/>
  <c r="M5" i="1"/>
  <c r="J5" i="1"/>
  <c r="G5" i="1"/>
  <c r="E5" i="1"/>
  <c r="N4" i="1"/>
  <c r="O4" i="1" s="1"/>
  <c r="P4" i="1" s="1"/>
  <c r="Q4" i="1" s="1"/>
  <c r="M4" i="1"/>
  <c r="J4" i="1"/>
  <c r="G4" i="1"/>
  <c r="E4" i="1"/>
  <c r="N3" i="1"/>
  <c r="O3" i="1" s="1"/>
  <c r="P3" i="1" s="1"/>
  <c r="Q3" i="1" s="1"/>
  <c r="M3" i="1"/>
  <c r="J3" i="1"/>
  <c r="G3" i="1"/>
  <c r="E3" i="1"/>
  <c r="N2" i="1"/>
  <c r="O2" i="1" s="1"/>
  <c r="P2" i="1" s="1"/>
  <c r="Q2" i="1" s="1"/>
  <c r="M2" i="1"/>
  <c r="J2" i="1"/>
  <c r="G2" i="1"/>
  <c r="E2" i="1"/>
</calcChain>
</file>

<file path=xl/sharedStrings.xml><?xml version="1.0" encoding="utf-8"?>
<sst xmlns="http://schemas.openxmlformats.org/spreadsheetml/2006/main" count="128" uniqueCount="73">
  <si>
    <t>Datum</t>
  </si>
  <si>
    <t>GROEP B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</si>
  <si>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</si>
  <si>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</si>
  <si>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</si>
  <si>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</si>
  <si>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</si>
  <si>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</si>
  <si>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</si>
  <si>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</si>
  <si>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</si>
  <si>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</si>
  <si>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</si>
  <si>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</si>
  <si>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</si>
  <si>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</si>
  <si>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Harm Wending</t>
  </si>
  <si>
    <t>B</t>
  </si>
  <si>
    <t>Kars Poelman</t>
  </si>
  <si>
    <t>Willy Strootmman</t>
  </si>
  <si>
    <t>GF</t>
  </si>
  <si>
    <t>Jan Weerts</t>
  </si>
  <si>
    <t>Ilhan Apaydin</t>
  </si>
  <si>
    <t>v.a.12u</t>
  </si>
  <si>
    <t>Theis Siaila</t>
  </si>
  <si>
    <t>Anno Engels</t>
  </si>
  <si>
    <t>Dennis Lengton</t>
  </si>
  <si>
    <t>Jaap Schrik</t>
  </si>
  <si>
    <t>Feike Moerman</t>
  </si>
  <si>
    <t>Bea Reinds</t>
  </si>
  <si>
    <t>Harry Bos</t>
  </si>
  <si>
    <t>Shamir Medero</t>
  </si>
  <si>
    <t>Hindrik Schuur</t>
  </si>
  <si>
    <t>Fred Maas</t>
  </si>
  <si>
    <t>Reint Loer</t>
  </si>
  <si>
    <t>Rieni Boer</t>
  </si>
  <si>
    <t>Francisca Baaré</t>
  </si>
  <si>
    <t>Fre Buurman</t>
  </si>
  <si>
    <t>Stan van Leuven</t>
  </si>
  <si>
    <t>Klaas Boven</t>
  </si>
  <si>
    <t>Patrick Smid</t>
  </si>
  <si>
    <t>Annie Hadderingh</t>
  </si>
  <si>
    <t>Bennie de Ruiter</t>
  </si>
  <si>
    <r>
      <rPr>
        <b/>
        <sz val="9"/>
        <color theme="1"/>
        <rFont val="Arial"/>
      </rPr>
      <t xml:space="preserve">Derk de Boer </t>
    </r>
    <r>
      <rPr>
        <b/>
        <sz val="9"/>
        <color rgb="FFFF0000"/>
        <rFont val="Arial"/>
      </rPr>
      <t>Oostwold</t>
    </r>
  </si>
  <si>
    <t>Luit Korthuis</t>
  </si>
  <si>
    <t>Ella Hilbolling</t>
  </si>
  <si>
    <t>Tally Siemens</t>
  </si>
  <si>
    <t>Pieter van der Poel</t>
  </si>
  <si>
    <t>Eisse Bolt</t>
  </si>
  <si>
    <t>Elzo Lubbers</t>
  </si>
  <si>
    <t>Caren Eling</t>
  </si>
  <si>
    <t>Frans de Groot</t>
  </si>
  <si>
    <t>Siep Ziesling</t>
  </si>
  <si>
    <t>Ronnie Kruit</t>
  </si>
  <si>
    <t>Okke Kluiter</t>
  </si>
  <si>
    <t>Louke Ploeg</t>
  </si>
  <si>
    <t>Ruud Reinds</t>
  </si>
  <si>
    <t>Johnny Siaila</t>
  </si>
  <si>
    <t>Simon Welp</t>
  </si>
  <si>
    <t>Reint Boltendal</t>
  </si>
  <si>
    <t>Harm Jan Speelman</t>
  </si>
  <si>
    <t>Andries v.d. Veen</t>
  </si>
  <si>
    <t>Jan Schikker</t>
  </si>
  <si>
    <t>James Thiel</t>
  </si>
  <si>
    <t>Henk Kruit</t>
  </si>
  <si>
    <t>Jan Tepper</t>
  </si>
  <si>
    <t>Gerrit Steenstra</t>
  </si>
  <si>
    <t>Ab Klok</t>
  </si>
  <si>
    <t>Elzo Dijk</t>
  </si>
  <si>
    <t>Gerard Weijer</t>
  </si>
  <si>
    <t>Marinus Tapilatu</t>
  </si>
  <si>
    <t>Arnoud Ten Have</t>
  </si>
  <si>
    <t>Wijnold Broekema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</si>
</sst>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413]General"/>
  </numFmts>
  <fonts count="13" x14ac:knownFonts="1">
    <font>
      <sz val="11"/>
      <color theme="1"/>
      <name val="Aptos Narrow"/>
      <family val="2"/>
      <scheme val="minor"/>
    </font>
    <font>
      <b/>
      <sz val="12"/>
      <color rgb="FF000000"/>
      <name val="Arial"/>
    </font>
    <font>
      <sz val="9"/>
      <color rgb="FF000000"/>
      <name val="Arial"/>
    </font>
    <font>
      <b/>
      <sz val="22"/>
      <color rgb="FF000000"/>
      <name val="Arial"/>
    </font>
    <font>
      <sz val="12"/>
      <color rgb="FF000000"/>
      <name val="Arial"/>
    </font>
    <font>
      <b/>
      <sz val="12"/>
      <color theme="1"/>
      <name val="Arial"/>
    </font>
    <font>
      <sz val="11"/>
      <color rgb="FF000000"/>
      <name val="Arial"/>
    </font>
    <font>
      <sz val="9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sz val="11"/>
      <color theme="1"/>
      <name val="Calibri"/>
    </font>
    <font>
      <b/>
      <sz val="6"/>
      <color theme="1"/>
      <name val="Calibri"/>
    </font>
    <font>
      <b/>
      <sz val="9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textRotation="90"/>
    </xf>
    <xf numFmtId="0" fontId="1" fillId="3" borderId="1" xfId="0" applyFont="1" applyFill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 textRotation="90"/>
    </xf>
    <xf numFmtId="0" fontId="6" fillId="0" borderId="1" xfId="0" applyFont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0" fontId="8" fillId="2" borderId="1" xfId="0" applyFont="1" applyFill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8" fillId="0" borderId="1" xfId="0" applyFont="1" applyBorder="1"/>
    <xf numFmtId="0" fontId="8" fillId="2" borderId="1" xfId="0" applyFont="1" applyFill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0" fontId="11" fillId="0" borderId="1" xfId="0" applyFont="1" applyBorder="1"/>
  </cellXfs>
  <cellStyles count="1">
    <cellStyle name="Standaard" xfId="0" builtinId="0"/>
  </cellStyles>
  <dxfs count="4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Havenstad/Libre%202025/einduitslag%20voorronde%20Libre%20Juni.xlsm" TargetMode="External"/><Relationship Id="rId1" Type="http://schemas.openxmlformats.org/officeDocument/2006/relationships/externalLinkPath" Target="einduitslag%20voorronde%20Libre%20Jun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A"/>
      <sheetName val="Groep B"/>
      <sheetName val="Hulpblad"/>
    </sheetNames>
    <sheetDataSet>
      <sheetData sheetId="0"/>
      <sheetData sheetId="1"/>
      <sheetData sheetId="2"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AEEF2-280D-4826-96C0-1EF362F2CC87}">
  <sheetPr>
    <pageSetUpPr fitToPage="1"/>
  </sheetPr>
  <dimension ref="A1:R55"/>
  <sheetViews>
    <sheetView tabSelected="1" topLeftCell="A23" workbookViewId="0">
      <selection sqref="A1:R55"/>
    </sheetView>
  </sheetViews>
  <sheetFormatPr defaultRowHeight="15" x14ac:dyDescent="0.25"/>
  <cols>
    <col min="1" max="1" width="3.28515625" bestFit="1" customWidth="1"/>
    <col min="2" max="2" width="6.5703125" bestFit="1" customWidth="1"/>
    <col min="3" max="3" width="20.7109375" bestFit="1" customWidth="1"/>
    <col min="4" max="4" width="2.140625" bestFit="1" customWidth="1"/>
    <col min="5" max="5" width="4.42578125" bestFit="1" customWidth="1"/>
    <col min="6" max="6" width="4.140625" bestFit="1" customWidth="1"/>
    <col min="7" max="7" width="5" bestFit="1" customWidth="1"/>
    <col min="8" max="9" width="4.140625" bestFit="1" customWidth="1"/>
    <col min="10" max="10" width="4.42578125" bestFit="1" customWidth="1"/>
    <col min="11" max="12" width="4.140625" bestFit="1" customWidth="1"/>
    <col min="13" max="14" width="4.4257812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8" width="5.7109375" bestFit="1" customWidth="1"/>
  </cols>
  <sheetData>
    <row r="1" spans="1:18" ht="135.75" x14ac:dyDescent="0.4">
      <c r="A1" s="1"/>
      <c r="B1" s="2" t="s">
        <v>0</v>
      </c>
      <c r="C1" s="3" t="s">
        <v>1</v>
      </c>
      <c r="D1" s="4"/>
      <c r="E1" s="5" t="s">
        <v>2</v>
      </c>
      <c r="F1" s="6" t="s">
        <v>3</v>
      </c>
      <c r="G1" s="5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8" t="s">
        <v>14</v>
      </c>
      <c r="R1" s="7" t="s">
        <v>15</v>
      </c>
    </row>
    <row r="2" spans="1:18" x14ac:dyDescent="0.25">
      <c r="A2" s="9">
        <v>1</v>
      </c>
      <c r="B2" s="10">
        <v>45810</v>
      </c>
      <c r="C2" s="11" t="s">
        <v>16</v>
      </c>
      <c r="D2" s="12" t="s">
        <v>17</v>
      </c>
      <c r="E2" s="12">
        <f>VLOOKUP(F2,[1]Hulpblad!C$6:D159,2,FALSE)</f>
        <v>1.45</v>
      </c>
      <c r="F2" s="13">
        <v>38</v>
      </c>
      <c r="G2" s="14">
        <f t="shared" ref="G2:G55" si="0">F2/25</f>
        <v>1.52</v>
      </c>
      <c r="H2" s="15">
        <v>39</v>
      </c>
      <c r="I2" s="16">
        <v>6</v>
      </c>
      <c r="J2" s="17">
        <f t="shared" ref="J2:J55" si="1">H2/F2*100</f>
        <v>102.63157894736842</v>
      </c>
      <c r="K2" s="15">
        <v>75</v>
      </c>
      <c r="L2" s="15">
        <v>10</v>
      </c>
      <c r="M2" s="17">
        <f t="shared" ref="M2:M55" si="2">K2/F2*100</f>
        <v>197.36842105263156</v>
      </c>
      <c r="N2" s="9">
        <f t="shared" ref="N2:N55" si="3">H2+K2</f>
        <v>114</v>
      </c>
      <c r="O2" s="18">
        <f t="shared" ref="O2:O55" si="4">N2/50</f>
        <v>2.2799999999999998</v>
      </c>
      <c r="P2" s="18">
        <f t="shared" ref="P2:P13" si="5">O2/G2*100</f>
        <v>149.99999999999997</v>
      </c>
      <c r="Q2" s="17">
        <f t="shared" ref="Q2:Q55" si="6">ROUNDDOWN(P2,0)</f>
        <v>150</v>
      </c>
      <c r="R2" s="19"/>
    </row>
    <row r="3" spans="1:18" x14ac:dyDescent="0.25">
      <c r="A3" s="9">
        <v>2</v>
      </c>
      <c r="B3" s="10">
        <v>45808</v>
      </c>
      <c r="C3" s="11" t="s">
        <v>18</v>
      </c>
      <c r="D3" s="12" t="s">
        <v>17</v>
      </c>
      <c r="E3" s="12">
        <f>VLOOKUP(F3,[1]Hulpblad!C$6:D116,2,FALSE)</f>
        <v>0.32</v>
      </c>
      <c r="F3" s="13">
        <v>14</v>
      </c>
      <c r="G3" s="14">
        <f t="shared" si="0"/>
        <v>0.56000000000000005</v>
      </c>
      <c r="H3" s="15">
        <v>19</v>
      </c>
      <c r="I3" s="16">
        <v>5</v>
      </c>
      <c r="J3" s="17">
        <f t="shared" si="1"/>
        <v>135.71428571428572</v>
      </c>
      <c r="K3" s="15">
        <v>21</v>
      </c>
      <c r="L3" s="15">
        <v>3</v>
      </c>
      <c r="M3" s="17">
        <f t="shared" si="2"/>
        <v>150</v>
      </c>
      <c r="N3" s="9">
        <f t="shared" si="3"/>
        <v>40</v>
      </c>
      <c r="O3" s="18">
        <f t="shared" si="4"/>
        <v>0.8</v>
      </c>
      <c r="P3" s="18">
        <f t="shared" si="5"/>
        <v>142.85714285714286</v>
      </c>
      <c r="Q3" s="17">
        <f t="shared" si="6"/>
        <v>142</v>
      </c>
      <c r="R3" s="19"/>
    </row>
    <row r="4" spans="1:18" x14ac:dyDescent="0.25">
      <c r="A4" s="9">
        <v>3</v>
      </c>
      <c r="B4" s="10">
        <v>45810</v>
      </c>
      <c r="C4" s="20" t="s">
        <v>19</v>
      </c>
      <c r="D4" s="12" t="s">
        <v>17</v>
      </c>
      <c r="E4" s="12">
        <f>VLOOKUP(F4,[1]Hulpblad!C$6:D115,2,FALSE)</f>
        <v>0.75</v>
      </c>
      <c r="F4" s="21">
        <v>23</v>
      </c>
      <c r="G4" s="14">
        <f t="shared" si="0"/>
        <v>0.92</v>
      </c>
      <c r="H4" s="15">
        <v>31</v>
      </c>
      <c r="I4" s="16">
        <v>5</v>
      </c>
      <c r="J4" s="17">
        <f t="shared" si="1"/>
        <v>134.78260869565219</v>
      </c>
      <c r="K4" s="15">
        <v>33</v>
      </c>
      <c r="L4" s="15">
        <v>6</v>
      </c>
      <c r="M4" s="17">
        <f t="shared" si="2"/>
        <v>143.47826086956522</v>
      </c>
      <c r="N4" s="9">
        <f t="shared" si="3"/>
        <v>64</v>
      </c>
      <c r="O4" s="18">
        <f t="shared" si="4"/>
        <v>1.28</v>
      </c>
      <c r="P4" s="18">
        <f t="shared" si="5"/>
        <v>139.13043478260869</v>
      </c>
      <c r="Q4" s="17">
        <f t="shared" si="6"/>
        <v>139</v>
      </c>
      <c r="R4" s="19" t="s">
        <v>20</v>
      </c>
    </row>
    <row r="5" spans="1:18" x14ac:dyDescent="0.25">
      <c r="A5" s="9">
        <v>4</v>
      </c>
      <c r="B5" s="10">
        <v>45810</v>
      </c>
      <c r="C5" s="11" t="s">
        <v>21</v>
      </c>
      <c r="D5" s="12" t="s">
        <v>17</v>
      </c>
      <c r="E5" s="12">
        <f>VLOOKUP(F5,[1]Hulpblad!C$6:D127,2,FALSE)</f>
        <v>0.85</v>
      </c>
      <c r="F5" s="13">
        <v>25</v>
      </c>
      <c r="G5" s="14">
        <f t="shared" si="0"/>
        <v>1</v>
      </c>
      <c r="H5" s="15">
        <v>37</v>
      </c>
      <c r="I5" s="16">
        <v>7</v>
      </c>
      <c r="J5" s="17">
        <f t="shared" si="1"/>
        <v>148</v>
      </c>
      <c r="K5" s="15">
        <v>31</v>
      </c>
      <c r="L5" s="15">
        <v>5</v>
      </c>
      <c r="M5" s="17">
        <f t="shared" si="2"/>
        <v>124</v>
      </c>
      <c r="N5" s="9">
        <f t="shared" si="3"/>
        <v>68</v>
      </c>
      <c r="O5" s="18">
        <f t="shared" si="4"/>
        <v>1.36</v>
      </c>
      <c r="P5" s="18">
        <f t="shared" si="5"/>
        <v>136</v>
      </c>
      <c r="Q5" s="17">
        <f t="shared" si="6"/>
        <v>136</v>
      </c>
      <c r="R5" s="19" t="s">
        <v>20</v>
      </c>
    </row>
    <row r="6" spans="1:18" x14ac:dyDescent="0.25">
      <c r="A6" s="9">
        <v>5</v>
      </c>
      <c r="B6" s="10">
        <v>45822</v>
      </c>
      <c r="C6" s="11" t="s">
        <v>22</v>
      </c>
      <c r="D6" s="22" t="s">
        <v>17</v>
      </c>
      <c r="E6" s="12">
        <f>VLOOKUP(F6,[1]Hulpblad!C$6:D256,2,FALSE)</f>
        <v>1.1499999999999999</v>
      </c>
      <c r="F6" s="13">
        <v>30</v>
      </c>
      <c r="G6" s="14">
        <f t="shared" si="0"/>
        <v>1.2</v>
      </c>
      <c r="H6" s="15">
        <v>42</v>
      </c>
      <c r="I6" s="16">
        <v>7</v>
      </c>
      <c r="J6" s="17">
        <f t="shared" si="1"/>
        <v>140</v>
      </c>
      <c r="K6" s="15">
        <v>39</v>
      </c>
      <c r="L6" s="15">
        <v>6</v>
      </c>
      <c r="M6" s="17">
        <f t="shared" si="2"/>
        <v>130</v>
      </c>
      <c r="N6" s="9">
        <f t="shared" si="3"/>
        <v>81</v>
      </c>
      <c r="O6" s="18">
        <f t="shared" si="4"/>
        <v>1.62</v>
      </c>
      <c r="P6" s="18">
        <f t="shared" si="5"/>
        <v>135</v>
      </c>
      <c r="Q6" s="17">
        <f t="shared" si="6"/>
        <v>135</v>
      </c>
      <c r="R6" s="23" t="s">
        <v>23</v>
      </c>
    </row>
    <row r="7" spans="1:18" x14ac:dyDescent="0.25">
      <c r="A7" s="9">
        <v>6</v>
      </c>
      <c r="B7" s="10">
        <v>45803</v>
      </c>
      <c r="C7" s="11" t="s">
        <v>24</v>
      </c>
      <c r="D7" s="12" t="s">
        <v>17</v>
      </c>
      <c r="E7" s="12">
        <f>VLOOKUP(F7,[1]Hulpblad!C$6:D220,2,FALSE)</f>
        <v>1.05</v>
      </c>
      <c r="F7" s="13">
        <v>28</v>
      </c>
      <c r="G7" s="14">
        <f t="shared" si="0"/>
        <v>1.1200000000000001</v>
      </c>
      <c r="H7" s="15">
        <v>41</v>
      </c>
      <c r="I7" s="16">
        <v>8</v>
      </c>
      <c r="J7" s="17">
        <f t="shared" si="1"/>
        <v>146.42857142857142</v>
      </c>
      <c r="K7" s="15">
        <v>33</v>
      </c>
      <c r="L7" s="15">
        <v>5</v>
      </c>
      <c r="M7" s="17">
        <f t="shared" si="2"/>
        <v>117.85714285714286</v>
      </c>
      <c r="N7" s="9">
        <f t="shared" si="3"/>
        <v>74</v>
      </c>
      <c r="O7" s="18">
        <f t="shared" si="4"/>
        <v>1.48</v>
      </c>
      <c r="P7" s="18">
        <f t="shared" si="5"/>
        <v>132.14285714285714</v>
      </c>
      <c r="Q7" s="17">
        <f t="shared" si="6"/>
        <v>132</v>
      </c>
      <c r="R7" s="19"/>
    </row>
    <row r="8" spans="1:18" x14ac:dyDescent="0.25">
      <c r="A8" s="9">
        <v>7</v>
      </c>
      <c r="B8" s="10">
        <v>45810</v>
      </c>
      <c r="C8" s="11" t="s">
        <v>25</v>
      </c>
      <c r="D8" s="12" t="s">
        <v>17</v>
      </c>
      <c r="E8" s="12">
        <f>VLOOKUP(F8,[1]Hulpblad!C$6:D55,2,FALSE)</f>
        <v>0.85</v>
      </c>
      <c r="F8" s="13">
        <v>25</v>
      </c>
      <c r="G8" s="14">
        <f t="shared" si="0"/>
        <v>1</v>
      </c>
      <c r="H8" s="15">
        <v>23</v>
      </c>
      <c r="I8" s="16">
        <v>3</v>
      </c>
      <c r="J8" s="17">
        <f t="shared" si="1"/>
        <v>92</v>
      </c>
      <c r="K8" s="15">
        <v>41</v>
      </c>
      <c r="L8" s="15">
        <v>7</v>
      </c>
      <c r="M8" s="17">
        <f t="shared" si="2"/>
        <v>164</v>
      </c>
      <c r="N8" s="9">
        <f t="shared" si="3"/>
        <v>64</v>
      </c>
      <c r="O8" s="18">
        <f t="shared" si="4"/>
        <v>1.28</v>
      </c>
      <c r="P8" s="18">
        <f t="shared" si="5"/>
        <v>128</v>
      </c>
      <c r="Q8" s="17">
        <f t="shared" si="6"/>
        <v>128</v>
      </c>
      <c r="R8" s="19"/>
    </row>
    <row r="9" spans="1:18" x14ac:dyDescent="0.25">
      <c r="A9" s="9">
        <v>8</v>
      </c>
      <c r="B9" s="10">
        <v>45819</v>
      </c>
      <c r="C9" s="11" t="s">
        <v>26</v>
      </c>
      <c r="D9" s="12" t="s">
        <v>17</v>
      </c>
      <c r="E9" s="12">
        <f>VLOOKUP(F9,[1]Hulpblad!C$6:D153,2,FALSE)</f>
        <v>1.35</v>
      </c>
      <c r="F9" s="13">
        <v>35</v>
      </c>
      <c r="G9" s="14">
        <f t="shared" si="0"/>
        <v>1.4</v>
      </c>
      <c r="H9" s="15">
        <v>32</v>
      </c>
      <c r="I9" s="16">
        <v>5</v>
      </c>
      <c r="J9" s="17">
        <f t="shared" si="1"/>
        <v>91.428571428571431</v>
      </c>
      <c r="K9" s="15">
        <v>56</v>
      </c>
      <c r="L9" s="15">
        <v>8</v>
      </c>
      <c r="M9" s="17">
        <f t="shared" si="2"/>
        <v>160</v>
      </c>
      <c r="N9" s="9">
        <f t="shared" si="3"/>
        <v>88</v>
      </c>
      <c r="O9" s="18">
        <f t="shared" si="4"/>
        <v>1.76</v>
      </c>
      <c r="P9" s="18">
        <f t="shared" si="5"/>
        <v>125.71428571428574</v>
      </c>
      <c r="Q9" s="17">
        <f t="shared" si="6"/>
        <v>125</v>
      </c>
      <c r="R9" s="19"/>
    </row>
    <row r="10" spans="1:18" x14ac:dyDescent="0.25">
      <c r="A10" s="9">
        <v>9</v>
      </c>
      <c r="B10" s="10">
        <v>45810</v>
      </c>
      <c r="C10" s="11" t="s">
        <v>27</v>
      </c>
      <c r="D10" s="22" t="s">
        <v>17</v>
      </c>
      <c r="E10" s="12">
        <f>VLOOKUP(F10,[1]Hulpblad!C$6:D258,2,FALSE)</f>
        <v>1.05</v>
      </c>
      <c r="F10" s="13">
        <v>28</v>
      </c>
      <c r="G10" s="14">
        <f t="shared" si="0"/>
        <v>1.1200000000000001</v>
      </c>
      <c r="H10" s="15">
        <v>35</v>
      </c>
      <c r="I10" s="16">
        <v>9</v>
      </c>
      <c r="J10" s="17">
        <f t="shared" si="1"/>
        <v>125</v>
      </c>
      <c r="K10" s="15">
        <v>34</v>
      </c>
      <c r="L10" s="15">
        <v>10</v>
      </c>
      <c r="M10" s="17">
        <f t="shared" si="2"/>
        <v>121.42857142857142</v>
      </c>
      <c r="N10" s="9">
        <f t="shared" si="3"/>
        <v>69</v>
      </c>
      <c r="O10" s="18">
        <f t="shared" si="4"/>
        <v>1.38</v>
      </c>
      <c r="P10" s="18">
        <f t="shared" si="5"/>
        <v>123.21428571428569</v>
      </c>
      <c r="Q10" s="17">
        <f t="shared" si="6"/>
        <v>123</v>
      </c>
      <c r="R10" s="19"/>
    </row>
    <row r="11" spans="1:18" x14ac:dyDescent="0.25">
      <c r="A11" s="9">
        <v>10</v>
      </c>
      <c r="B11" s="10">
        <v>45822</v>
      </c>
      <c r="C11" s="11" t="s">
        <v>28</v>
      </c>
      <c r="D11" s="12" t="s">
        <v>17</v>
      </c>
      <c r="E11" s="12">
        <f>VLOOKUP(F11,[1]Hulpblad!C$6:D182,2,FALSE)</f>
        <v>1.05</v>
      </c>
      <c r="F11" s="13">
        <v>28</v>
      </c>
      <c r="G11" s="14">
        <f t="shared" si="0"/>
        <v>1.1200000000000001</v>
      </c>
      <c r="H11" s="15">
        <v>30</v>
      </c>
      <c r="I11" s="16">
        <v>5</v>
      </c>
      <c r="J11" s="17">
        <f t="shared" si="1"/>
        <v>107.14285714285714</v>
      </c>
      <c r="K11" s="15">
        <v>38</v>
      </c>
      <c r="L11" s="15">
        <v>5</v>
      </c>
      <c r="M11" s="17">
        <f t="shared" si="2"/>
        <v>135.71428571428572</v>
      </c>
      <c r="N11" s="9">
        <f t="shared" si="3"/>
        <v>68</v>
      </c>
      <c r="O11" s="18">
        <f t="shared" si="4"/>
        <v>1.36</v>
      </c>
      <c r="P11" s="18">
        <f t="shared" si="5"/>
        <v>121.42857142857142</v>
      </c>
      <c r="Q11" s="17">
        <f t="shared" si="6"/>
        <v>121</v>
      </c>
      <c r="R11" s="19"/>
    </row>
    <row r="12" spans="1:18" x14ac:dyDescent="0.25">
      <c r="A12" s="9">
        <v>11</v>
      </c>
      <c r="B12" s="10">
        <v>45822</v>
      </c>
      <c r="C12" s="11" t="s">
        <v>29</v>
      </c>
      <c r="D12" s="12" t="s">
        <v>17</v>
      </c>
      <c r="E12" s="12">
        <f>VLOOKUP(F12,[1]Hulpblad!C$6:D76,2,FALSE)</f>
        <v>0.42</v>
      </c>
      <c r="F12" s="13">
        <v>17</v>
      </c>
      <c r="G12" s="14">
        <f t="shared" si="0"/>
        <v>0.68</v>
      </c>
      <c r="H12" s="15">
        <v>18</v>
      </c>
      <c r="I12" s="16">
        <v>3</v>
      </c>
      <c r="J12" s="17">
        <f t="shared" si="1"/>
        <v>105.88235294117648</v>
      </c>
      <c r="K12" s="15">
        <v>23</v>
      </c>
      <c r="L12" s="15">
        <v>3</v>
      </c>
      <c r="M12" s="17">
        <f t="shared" si="2"/>
        <v>135.29411764705884</v>
      </c>
      <c r="N12" s="9">
        <f t="shared" si="3"/>
        <v>41</v>
      </c>
      <c r="O12" s="18">
        <f t="shared" si="4"/>
        <v>0.82</v>
      </c>
      <c r="P12" s="18">
        <f t="shared" si="5"/>
        <v>120.58823529411764</v>
      </c>
      <c r="Q12" s="17">
        <f t="shared" si="6"/>
        <v>120</v>
      </c>
      <c r="R12" s="19"/>
    </row>
    <row r="13" spans="1:18" x14ac:dyDescent="0.25">
      <c r="A13" s="9">
        <v>12</v>
      </c>
      <c r="B13" s="10">
        <v>45822</v>
      </c>
      <c r="C13" s="11" t="s">
        <v>30</v>
      </c>
      <c r="D13" s="12" t="s">
        <v>17</v>
      </c>
      <c r="E13" s="12">
        <f>VLOOKUP(F13,[1]Hulpblad!C$6:D186,2,FALSE)</f>
        <v>1.65</v>
      </c>
      <c r="F13" s="13">
        <v>42</v>
      </c>
      <c r="G13" s="14">
        <f t="shared" si="0"/>
        <v>1.68</v>
      </c>
      <c r="H13" s="15">
        <v>49</v>
      </c>
      <c r="I13" s="16">
        <v>9</v>
      </c>
      <c r="J13" s="17">
        <f t="shared" si="1"/>
        <v>116.66666666666667</v>
      </c>
      <c r="K13" s="15">
        <v>52</v>
      </c>
      <c r="L13" s="15">
        <v>7</v>
      </c>
      <c r="M13" s="17">
        <f t="shared" si="2"/>
        <v>123.80952380952381</v>
      </c>
      <c r="N13" s="9">
        <f t="shared" si="3"/>
        <v>101</v>
      </c>
      <c r="O13" s="18">
        <f t="shared" si="4"/>
        <v>2.02</v>
      </c>
      <c r="P13" s="18">
        <f t="shared" si="5"/>
        <v>120.23809523809523</v>
      </c>
      <c r="Q13" s="17">
        <f t="shared" si="6"/>
        <v>120</v>
      </c>
      <c r="R13" s="19"/>
    </row>
    <row r="14" spans="1:18" x14ac:dyDescent="0.25">
      <c r="A14" s="9">
        <v>13</v>
      </c>
      <c r="B14" s="10">
        <v>45803</v>
      </c>
      <c r="C14" s="11" t="s">
        <v>31</v>
      </c>
      <c r="D14" s="12" t="s">
        <v>17</v>
      </c>
      <c r="E14" s="12">
        <f>VLOOKUP(F14,[1]Hulpblad!C$6:D96,2,FALSE)</f>
        <v>1.05</v>
      </c>
      <c r="F14" s="21">
        <v>28</v>
      </c>
      <c r="G14" s="14">
        <f t="shared" si="0"/>
        <v>1.1200000000000001</v>
      </c>
      <c r="H14" s="9">
        <v>47</v>
      </c>
      <c r="I14" s="9">
        <v>8</v>
      </c>
      <c r="J14" s="17">
        <f t="shared" si="1"/>
        <v>167.85714285714286</v>
      </c>
      <c r="K14" s="9">
        <v>19</v>
      </c>
      <c r="L14" s="9">
        <v>4</v>
      </c>
      <c r="M14" s="17">
        <f t="shared" si="2"/>
        <v>67.857142857142861</v>
      </c>
      <c r="N14" s="9">
        <f t="shared" si="3"/>
        <v>66</v>
      </c>
      <c r="O14" s="18">
        <f t="shared" si="4"/>
        <v>1.32</v>
      </c>
      <c r="P14" s="18">
        <v>117.858</v>
      </c>
      <c r="Q14" s="17">
        <f t="shared" si="6"/>
        <v>117</v>
      </c>
      <c r="R14" s="19"/>
    </row>
    <row r="15" spans="1:18" x14ac:dyDescent="0.25">
      <c r="A15" s="9">
        <v>14</v>
      </c>
      <c r="B15" s="10">
        <v>45810</v>
      </c>
      <c r="C15" s="11" t="s">
        <v>32</v>
      </c>
      <c r="D15" s="12" t="s">
        <v>17</v>
      </c>
      <c r="E15" s="12">
        <f>VLOOKUP(F15,[1]Hulpblad!C$6:D24,2,FALSE)</f>
        <v>1.05</v>
      </c>
      <c r="F15" s="13">
        <v>28</v>
      </c>
      <c r="G15" s="14">
        <f t="shared" si="0"/>
        <v>1.1200000000000001</v>
      </c>
      <c r="H15" s="15">
        <v>34</v>
      </c>
      <c r="I15" s="16">
        <v>9</v>
      </c>
      <c r="J15" s="17">
        <f t="shared" si="1"/>
        <v>121.42857142857142</v>
      </c>
      <c r="K15" s="15">
        <v>32</v>
      </c>
      <c r="L15" s="15">
        <v>6</v>
      </c>
      <c r="M15" s="17">
        <f t="shared" si="2"/>
        <v>114.28571428571428</v>
      </c>
      <c r="N15" s="9">
        <f t="shared" si="3"/>
        <v>66</v>
      </c>
      <c r="O15" s="18">
        <f t="shared" si="4"/>
        <v>1.32</v>
      </c>
      <c r="P15" s="18">
        <f t="shared" ref="P15:P46" si="7">O15/G15*100</f>
        <v>117.85714285714286</v>
      </c>
      <c r="Q15" s="17">
        <f t="shared" si="6"/>
        <v>117</v>
      </c>
      <c r="R15" s="19"/>
    </row>
    <row r="16" spans="1:18" x14ac:dyDescent="0.25">
      <c r="A16" s="9">
        <v>15</v>
      </c>
      <c r="B16" s="10">
        <v>45803</v>
      </c>
      <c r="C16" s="11" t="s">
        <v>33</v>
      </c>
      <c r="D16" s="12" t="s">
        <v>17</v>
      </c>
      <c r="E16" s="12">
        <f>VLOOKUP(F16,[1]Hulpblad!C$6:D196,2,FALSE)</f>
        <v>1.1499999999999999</v>
      </c>
      <c r="F16" s="13">
        <v>30</v>
      </c>
      <c r="G16" s="14">
        <f t="shared" si="0"/>
        <v>1.2</v>
      </c>
      <c r="H16" s="15">
        <v>27</v>
      </c>
      <c r="I16" s="16">
        <v>6</v>
      </c>
      <c r="J16" s="17">
        <f t="shared" si="1"/>
        <v>90</v>
      </c>
      <c r="K16" s="15">
        <v>40</v>
      </c>
      <c r="L16" s="15">
        <v>4</v>
      </c>
      <c r="M16" s="17">
        <f t="shared" si="2"/>
        <v>133.33333333333331</v>
      </c>
      <c r="N16" s="9">
        <f t="shared" si="3"/>
        <v>67</v>
      </c>
      <c r="O16" s="18">
        <f t="shared" si="4"/>
        <v>1.34</v>
      </c>
      <c r="P16" s="18">
        <f t="shared" si="7"/>
        <v>111.66666666666667</v>
      </c>
      <c r="Q16" s="17">
        <f t="shared" si="6"/>
        <v>111</v>
      </c>
      <c r="R16" s="19"/>
    </row>
    <row r="17" spans="1:18" x14ac:dyDescent="0.25">
      <c r="A17" s="9">
        <v>16</v>
      </c>
      <c r="B17" s="10">
        <v>45810</v>
      </c>
      <c r="C17" s="11" t="s">
        <v>34</v>
      </c>
      <c r="D17" s="12" t="s">
        <v>17</v>
      </c>
      <c r="E17" s="12">
        <f>VLOOKUP(F17,[1]Hulpblad!C$6:D218,2,FALSE)</f>
        <v>0.95</v>
      </c>
      <c r="F17" s="13">
        <v>26</v>
      </c>
      <c r="G17" s="14">
        <f t="shared" si="0"/>
        <v>1.04</v>
      </c>
      <c r="H17" s="15">
        <v>29</v>
      </c>
      <c r="I17" s="16">
        <v>5</v>
      </c>
      <c r="J17" s="17">
        <f t="shared" si="1"/>
        <v>111.53846153846155</v>
      </c>
      <c r="K17" s="15">
        <v>28</v>
      </c>
      <c r="L17" s="15">
        <v>5</v>
      </c>
      <c r="M17" s="17">
        <f t="shared" si="2"/>
        <v>107.69230769230769</v>
      </c>
      <c r="N17" s="9">
        <f t="shared" si="3"/>
        <v>57</v>
      </c>
      <c r="O17" s="18">
        <f t="shared" si="4"/>
        <v>1.1399999999999999</v>
      </c>
      <c r="P17" s="18">
        <f t="shared" si="7"/>
        <v>109.6153846153846</v>
      </c>
      <c r="Q17" s="17">
        <f t="shared" si="6"/>
        <v>109</v>
      </c>
      <c r="R17" s="19"/>
    </row>
    <row r="18" spans="1:18" x14ac:dyDescent="0.25">
      <c r="A18" s="9">
        <v>17</v>
      </c>
      <c r="B18" s="10">
        <v>45819</v>
      </c>
      <c r="C18" s="11" t="s">
        <v>35</v>
      </c>
      <c r="D18" s="12" t="s">
        <v>17</v>
      </c>
      <c r="E18" s="12">
        <f>VLOOKUP(F18,[1]Hulpblad!C$6:D88,2,FALSE)</f>
        <v>1.25</v>
      </c>
      <c r="F18" s="13">
        <v>33</v>
      </c>
      <c r="G18" s="14">
        <f t="shared" si="0"/>
        <v>1.32</v>
      </c>
      <c r="H18" s="9">
        <v>41</v>
      </c>
      <c r="I18" s="9">
        <v>6</v>
      </c>
      <c r="J18" s="17">
        <f t="shared" si="1"/>
        <v>124.24242424242425</v>
      </c>
      <c r="K18" s="9">
        <v>28</v>
      </c>
      <c r="L18" s="9">
        <v>6</v>
      </c>
      <c r="M18" s="17">
        <f t="shared" si="2"/>
        <v>84.848484848484844</v>
      </c>
      <c r="N18" s="9">
        <f t="shared" si="3"/>
        <v>69</v>
      </c>
      <c r="O18" s="18">
        <f t="shared" si="4"/>
        <v>1.38</v>
      </c>
      <c r="P18" s="18">
        <f t="shared" si="7"/>
        <v>104.54545454545455</v>
      </c>
      <c r="Q18" s="17">
        <f t="shared" si="6"/>
        <v>104</v>
      </c>
      <c r="R18" s="19"/>
    </row>
    <row r="19" spans="1:18" x14ac:dyDescent="0.25">
      <c r="A19" s="9">
        <v>18</v>
      </c>
      <c r="B19" s="10">
        <v>45803</v>
      </c>
      <c r="C19" s="11" t="s">
        <v>36</v>
      </c>
      <c r="D19" s="12" t="s">
        <v>17</v>
      </c>
      <c r="E19" s="12">
        <f>VLOOKUP(F19,[1]Hulpblad!C$6:D97,2,FALSE)</f>
        <v>0.85</v>
      </c>
      <c r="F19" s="13">
        <v>25</v>
      </c>
      <c r="G19" s="14">
        <f t="shared" si="0"/>
        <v>1</v>
      </c>
      <c r="H19" s="15">
        <v>29</v>
      </c>
      <c r="I19" s="16">
        <v>6</v>
      </c>
      <c r="J19" s="17">
        <f t="shared" si="1"/>
        <v>115.99999999999999</v>
      </c>
      <c r="K19" s="15">
        <v>23</v>
      </c>
      <c r="L19" s="15">
        <v>3</v>
      </c>
      <c r="M19" s="17">
        <f t="shared" si="2"/>
        <v>92</v>
      </c>
      <c r="N19" s="9">
        <f t="shared" si="3"/>
        <v>52</v>
      </c>
      <c r="O19" s="18">
        <f t="shared" si="4"/>
        <v>1.04</v>
      </c>
      <c r="P19" s="18">
        <f t="shared" si="7"/>
        <v>104</v>
      </c>
      <c r="Q19" s="17">
        <f t="shared" si="6"/>
        <v>104</v>
      </c>
      <c r="R19" s="19"/>
    </row>
    <row r="20" spans="1:18" x14ac:dyDescent="0.25">
      <c r="A20" s="9">
        <v>19</v>
      </c>
      <c r="B20" s="10">
        <v>45822</v>
      </c>
      <c r="C20" s="11" t="s">
        <v>37</v>
      </c>
      <c r="D20" s="12" t="s">
        <v>17</v>
      </c>
      <c r="E20" s="12">
        <f>VLOOKUP(F20,[1]Hulpblad!C$6:D166,2,FALSE)</f>
        <v>1.25</v>
      </c>
      <c r="F20" s="13">
        <v>33</v>
      </c>
      <c r="G20" s="14">
        <f t="shared" si="0"/>
        <v>1.32</v>
      </c>
      <c r="H20" s="15">
        <v>39</v>
      </c>
      <c r="I20" s="16">
        <v>7</v>
      </c>
      <c r="J20" s="17">
        <f t="shared" si="1"/>
        <v>118.18181818181819</v>
      </c>
      <c r="K20" s="15">
        <v>29</v>
      </c>
      <c r="L20" s="15">
        <v>6</v>
      </c>
      <c r="M20" s="17">
        <f t="shared" si="2"/>
        <v>87.878787878787875</v>
      </c>
      <c r="N20" s="9">
        <f t="shared" si="3"/>
        <v>68</v>
      </c>
      <c r="O20" s="18">
        <f t="shared" si="4"/>
        <v>1.36</v>
      </c>
      <c r="P20" s="18">
        <f t="shared" si="7"/>
        <v>103.03030303030303</v>
      </c>
      <c r="Q20" s="17">
        <f t="shared" si="6"/>
        <v>103</v>
      </c>
      <c r="R20" s="19" t="s">
        <v>20</v>
      </c>
    </row>
    <row r="21" spans="1:18" x14ac:dyDescent="0.25">
      <c r="A21" s="9">
        <v>20</v>
      </c>
      <c r="B21" s="10">
        <v>45819</v>
      </c>
      <c r="C21" s="11" t="s">
        <v>38</v>
      </c>
      <c r="D21" s="12" t="s">
        <v>17</v>
      </c>
      <c r="E21" s="12">
        <f>VLOOKUP(F21,[1]Hulpblad!C$6:D100,2,FALSE)</f>
        <v>1.35</v>
      </c>
      <c r="F21" s="13">
        <v>35</v>
      </c>
      <c r="G21" s="14">
        <f t="shared" si="0"/>
        <v>1.4</v>
      </c>
      <c r="H21" s="9">
        <v>31</v>
      </c>
      <c r="I21" s="9">
        <v>3</v>
      </c>
      <c r="J21" s="17">
        <f t="shared" si="1"/>
        <v>88.571428571428569</v>
      </c>
      <c r="K21" s="9">
        <v>39</v>
      </c>
      <c r="L21" s="9">
        <v>7</v>
      </c>
      <c r="M21" s="17">
        <f t="shared" si="2"/>
        <v>111.42857142857143</v>
      </c>
      <c r="N21" s="9">
        <f t="shared" si="3"/>
        <v>70</v>
      </c>
      <c r="O21" s="18">
        <f t="shared" si="4"/>
        <v>1.4</v>
      </c>
      <c r="P21" s="18">
        <f t="shared" si="7"/>
        <v>100</v>
      </c>
      <c r="Q21" s="17">
        <f t="shared" si="6"/>
        <v>100</v>
      </c>
      <c r="R21" s="19"/>
    </row>
    <row r="22" spans="1:18" x14ac:dyDescent="0.25">
      <c r="A22" s="9">
        <v>21</v>
      </c>
      <c r="B22" s="10">
        <v>45810</v>
      </c>
      <c r="C22" s="11" t="s">
        <v>39</v>
      </c>
      <c r="D22" s="12" t="s">
        <v>17</v>
      </c>
      <c r="E22" s="12">
        <f>VLOOKUP(F22,[1]Hulpblad!C$6:D172,2,FALSE)</f>
        <v>1.35</v>
      </c>
      <c r="F22" s="21">
        <v>35</v>
      </c>
      <c r="G22" s="14">
        <f t="shared" si="0"/>
        <v>1.4</v>
      </c>
      <c r="H22" s="15">
        <v>34</v>
      </c>
      <c r="I22" s="16">
        <v>5</v>
      </c>
      <c r="J22" s="17">
        <f t="shared" si="1"/>
        <v>97.142857142857139</v>
      </c>
      <c r="K22" s="15">
        <v>35</v>
      </c>
      <c r="L22" s="15">
        <v>10</v>
      </c>
      <c r="M22" s="17">
        <f t="shared" si="2"/>
        <v>100</v>
      </c>
      <c r="N22" s="9">
        <f t="shared" si="3"/>
        <v>69</v>
      </c>
      <c r="O22" s="18">
        <f t="shared" si="4"/>
        <v>1.38</v>
      </c>
      <c r="P22" s="18">
        <f t="shared" si="7"/>
        <v>98.571428571428569</v>
      </c>
      <c r="Q22" s="17">
        <f t="shared" si="6"/>
        <v>98</v>
      </c>
      <c r="R22" s="19"/>
    </row>
    <row r="23" spans="1:18" x14ac:dyDescent="0.25">
      <c r="A23" s="9">
        <v>22</v>
      </c>
      <c r="B23" s="10">
        <v>45819</v>
      </c>
      <c r="C23" s="11" t="s">
        <v>40</v>
      </c>
      <c r="D23" s="12" t="s">
        <v>17</v>
      </c>
      <c r="E23" s="12">
        <f>VLOOKUP(F23,[1]Hulpblad!C$6:D77,2,FALSE)</f>
        <v>1.25</v>
      </c>
      <c r="F23" s="13">
        <v>33</v>
      </c>
      <c r="G23" s="14">
        <f t="shared" si="0"/>
        <v>1.32</v>
      </c>
      <c r="H23" s="9">
        <v>20</v>
      </c>
      <c r="I23" s="9">
        <v>3</v>
      </c>
      <c r="J23" s="17">
        <f t="shared" si="1"/>
        <v>60.606060606060609</v>
      </c>
      <c r="K23" s="9">
        <v>45</v>
      </c>
      <c r="L23" s="9">
        <v>7</v>
      </c>
      <c r="M23" s="17">
        <f t="shared" si="2"/>
        <v>136.36363636363635</v>
      </c>
      <c r="N23" s="9">
        <f t="shared" si="3"/>
        <v>65</v>
      </c>
      <c r="O23" s="18">
        <f t="shared" si="4"/>
        <v>1.3</v>
      </c>
      <c r="P23" s="18">
        <f t="shared" si="7"/>
        <v>98.484848484848484</v>
      </c>
      <c r="Q23" s="17">
        <f t="shared" si="6"/>
        <v>98</v>
      </c>
      <c r="R23" s="19"/>
    </row>
    <row r="24" spans="1:18" x14ac:dyDescent="0.25">
      <c r="A24" s="9">
        <v>23</v>
      </c>
      <c r="B24" s="10">
        <v>45810</v>
      </c>
      <c r="C24" s="11" t="s">
        <v>41</v>
      </c>
      <c r="D24" s="12" t="s">
        <v>17</v>
      </c>
      <c r="E24" s="12">
        <f>VLOOKUP(F24,[1]Hulpblad!C$6:D19,2,FALSE)</f>
        <v>1.1499999999999999</v>
      </c>
      <c r="F24" s="13">
        <v>30</v>
      </c>
      <c r="G24" s="14">
        <f t="shared" si="0"/>
        <v>1.2</v>
      </c>
      <c r="H24" s="9">
        <v>34</v>
      </c>
      <c r="I24" s="9">
        <v>8</v>
      </c>
      <c r="J24" s="17">
        <f t="shared" si="1"/>
        <v>113.33333333333333</v>
      </c>
      <c r="K24" s="9">
        <v>25</v>
      </c>
      <c r="L24" s="9">
        <v>7</v>
      </c>
      <c r="M24" s="17">
        <f t="shared" si="2"/>
        <v>83.333333333333343</v>
      </c>
      <c r="N24" s="9">
        <f t="shared" si="3"/>
        <v>59</v>
      </c>
      <c r="O24" s="18">
        <f t="shared" si="4"/>
        <v>1.18</v>
      </c>
      <c r="P24" s="18">
        <f t="shared" si="7"/>
        <v>98.333333333333329</v>
      </c>
      <c r="Q24" s="17">
        <f t="shared" si="6"/>
        <v>98</v>
      </c>
      <c r="R24" s="19"/>
    </row>
    <row r="25" spans="1:18" x14ac:dyDescent="0.25">
      <c r="A25" s="9">
        <v>24</v>
      </c>
      <c r="B25" s="10">
        <v>45803</v>
      </c>
      <c r="C25" s="11" t="s">
        <v>42</v>
      </c>
      <c r="D25" s="12" t="s">
        <v>17</v>
      </c>
      <c r="E25" s="12">
        <f>VLOOKUP(F25,[1]Hulpblad!C$6:D66,2,FALSE)</f>
        <v>1.05</v>
      </c>
      <c r="F25" s="13">
        <v>28</v>
      </c>
      <c r="G25" s="14">
        <f t="shared" si="0"/>
        <v>1.1200000000000001</v>
      </c>
      <c r="H25" s="9">
        <v>20</v>
      </c>
      <c r="I25" s="9">
        <v>3</v>
      </c>
      <c r="J25" s="17">
        <f t="shared" si="1"/>
        <v>71.428571428571431</v>
      </c>
      <c r="K25" s="9">
        <v>35</v>
      </c>
      <c r="L25" s="9">
        <v>6</v>
      </c>
      <c r="M25" s="17">
        <f t="shared" si="2"/>
        <v>125</v>
      </c>
      <c r="N25" s="9">
        <f t="shared" si="3"/>
        <v>55</v>
      </c>
      <c r="O25" s="18">
        <f t="shared" si="4"/>
        <v>1.1000000000000001</v>
      </c>
      <c r="P25" s="18">
        <f t="shared" si="7"/>
        <v>98.214285714285708</v>
      </c>
      <c r="Q25" s="17">
        <f t="shared" si="6"/>
        <v>98</v>
      </c>
      <c r="R25" s="19"/>
    </row>
    <row r="26" spans="1:18" x14ac:dyDescent="0.25">
      <c r="A26" s="9">
        <v>25</v>
      </c>
      <c r="B26" s="10">
        <v>45819</v>
      </c>
      <c r="C26" s="11" t="s">
        <v>43</v>
      </c>
      <c r="D26" s="12" t="s">
        <v>17</v>
      </c>
      <c r="E26" s="12">
        <f>VLOOKUP(F26,[1]Hulpblad!C$6:D52,2,FALSE)</f>
        <v>0.85</v>
      </c>
      <c r="F26" s="13">
        <v>25</v>
      </c>
      <c r="G26" s="14">
        <f t="shared" si="0"/>
        <v>1</v>
      </c>
      <c r="H26" s="9">
        <v>25</v>
      </c>
      <c r="I26" s="9">
        <v>4</v>
      </c>
      <c r="J26" s="17">
        <f t="shared" si="1"/>
        <v>100</v>
      </c>
      <c r="K26" s="9">
        <v>24</v>
      </c>
      <c r="L26" s="9">
        <v>5</v>
      </c>
      <c r="M26" s="17">
        <f t="shared" si="2"/>
        <v>96</v>
      </c>
      <c r="N26" s="9">
        <f t="shared" si="3"/>
        <v>49</v>
      </c>
      <c r="O26" s="18">
        <f t="shared" si="4"/>
        <v>0.98</v>
      </c>
      <c r="P26" s="18">
        <f t="shared" si="7"/>
        <v>98</v>
      </c>
      <c r="Q26" s="17">
        <f t="shared" si="6"/>
        <v>98</v>
      </c>
      <c r="R26" s="19"/>
    </row>
    <row r="27" spans="1:18" x14ac:dyDescent="0.25">
      <c r="A27" s="9">
        <v>26</v>
      </c>
      <c r="B27" s="10">
        <v>45819</v>
      </c>
      <c r="C27" s="11" t="s">
        <v>44</v>
      </c>
      <c r="D27" s="12" t="s">
        <v>17</v>
      </c>
      <c r="E27" s="12">
        <f>VLOOKUP(F27,[1]Hulpblad!C$6:D215,2,FALSE)</f>
        <v>0.75</v>
      </c>
      <c r="F27" s="13">
        <v>23</v>
      </c>
      <c r="G27" s="14">
        <f t="shared" si="0"/>
        <v>0.92</v>
      </c>
      <c r="H27" s="15">
        <v>20</v>
      </c>
      <c r="I27" s="16">
        <v>5</v>
      </c>
      <c r="J27" s="17">
        <f t="shared" si="1"/>
        <v>86.956521739130437</v>
      </c>
      <c r="K27" s="15">
        <v>25</v>
      </c>
      <c r="L27" s="15">
        <v>5</v>
      </c>
      <c r="M27" s="17">
        <f t="shared" si="2"/>
        <v>108.69565217391303</v>
      </c>
      <c r="N27" s="9">
        <f t="shared" si="3"/>
        <v>45</v>
      </c>
      <c r="O27" s="18">
        <f t="shared" si="4"/>
        <v>0.9</v>
      </c>
      <c r="P27" s="18">
        <f t="shared" si="7"/>
        <v>97.826086956521735</v>
      </c>
      <c r="Q27" s="17">
        <f t="shared" si="6"/>
        <v>97</v>
      </c>
      <c r="R27" s="19"/>
    </row>
    <row r="28" spans="1:18" x14ac:dyDescent="0.25">
      <c r="A28" s="9">
        <v>27</v>
      </c>
      <c r="B28" s="10">
        <v>45808</v>
      </c>
      <c r="C28" s="11" t="s">
        <v>45</v>
      </c>
      <c r="D28" s="12" t="s">
        <v>17</v>
      </c>
      <c r="E28" s="12">
        <f>VLOOKUP(F28,[1]Hulpblad!C$6:D198,2,FALSE)</f>
        <v>0.55000000000000004</v>
      </c>
      <c r="F28" s="13">
        <v>20</v>
      </c>
      <c r="G28" s="14">
        <f t="shared" si="0"/>
        <v>0.8</v>
      </c>
      <c r="H28" s="15">
        <v>18</v>
      </c>
      <c r="I28" s="16">
        <v>3</v>
      </c>
      <c r="J28" s="17">
        <f t="shared" si="1"/>
        <v>90</v>
      </c>
      <c r="K28" s="15">
        <v>19</v>
      </c>
      <c r="L28" s="15">
        <v>6</v>
      </c>
      <c r="M28" s="17">
        <f t="shared" si="2"/>
        <v>95</v>
      </c>
      <c r="N28" s="9">
        <f t="shared" si="3"/>
        <v>37</v>
      </c>
      <c r="O28" s="18">
        <f t="shared" si="4"/>
        <v>0.74</v>
      </c>
      <c r="P28" s="18">
        <f t="shared" si="7"/>
        <v>92.5</v>
      </c>
      <c r="Q28" s="17">
        <f t="shared" si="6"/>
        <v>92</v>
      </c>
      <c r="R28" s="19"/>
    </row>
    <row r="29" spans="1:18" x14ac:dyDescent="0.25">
      <c r="A29" s="9">
        <v>28</v>
      </c>
      <c r="B29" s="10">
        <v>45810</v>
      </c>
      <c r="C29" s="11" t="s">
        <v>46</v>
      </c>
      <c r="D29" s="12" t="s">
        <v>17</v>
      </c>
      <c r="E29" s="12">
        <f>VLOOKUP(F29,[1]Hulpblad!C$6:D102,2,FALSE)</f>
        <v>0.85</v>
      </c>
      <c r="F29" s="13">
        <v>25</v>
      </c>
      <c r="G29" s="14">
        <f t="shared" si="0"/>
        <v>1</v>
      </c>
      <c r="H29" s="9">
        <v>30</v>
      </c>
      <c r="I29" s="9">
        <v>4</v>
      </c>
      <c r="J29" s="17">
        <f t="shared" si="1"/>
        <v>120</v>
      </c>
      <c r="K29" s="9">
        <v>16</v>
      </c>
      <c r="L29" s="9">
        <v>4</v>
      </c>
      <c r="M29" s="17">
        <f t="shared" si="2"/>
        <v>64</v>
      </c>
      <c r="N29" s="9">
        <f t="shared" si="3"/>
        <v>46</v>
      </c>
      <c r="O29" s="18">
        <f t="shared" si="4"/>
        <v>0.92</v>
      </c>
      <c r="P29" s="18">
        <f t="shared" si="7"/>
        <v>92</v>
      </c>
      <c r="Q29" s="17">
        <f t="shared" si="6"/>
        <v>92</v>
      </c>
      <c r="R29" s="19"/>
    </row>
    <row r="30" spans="1:18" x14ac:dyDescent="0.25">
      <c r="A30" s="9">
        <v>29</v>
      </c>
      <c r="B30" s="10">
        <v>45822</v>
      </c>
      <c r="C30" s="11" t="s">
        <v>47</v>
      </c>
      <c r="D30" s="12" t="s">
        <v>17</v>
      </c>
      <c r="E30" s="12">
        <f>VLOOKUP(F30,[1]Hulpblad!C$6:D64,2,FALSE)</f>
        <v>1.65</v>
      </c>
      <c r="F30" s="21">
        <v>42</v>
      </c>
      <c r="G30" s="14">
        <f t="shared" si="0"/>
        <v>1.68</v>
      </c>
      <c r="H30" s="15">
        <v>37</v>
      </c>
      <c r="I30" s="16">
        <v>5</v>
      </c>
      <c r="J30" s="17">
        <f t="shared" si="1"/>
        <v>88.095238095238088</v>
      </c>
      <c r="K30" s="15">
        <v>40</v>
      </c>
      <c r="L30" s="15">
        <v>7</v>
      </c>
      <c r="M30" s="17">
        <f t="shared" si="2"/>
        <v>95.238095238095227</v>
      </c>
      <c r="N30" s="9">
        <f t="shared" si="3"/>
        <v>77</v>
      </c>
      <c r="O30" s="18">
        <f t="shared" si="4"/>
        <v>1.54</v>
      </c>
      <c r="P30" s="18">
        <f t="shared" si="7"/>
        <v>91.666666666666671</v>
      </c>
      <c r="Q30" s="17">
        <f t="shared" si="6"/>
        <v>91</v>
      </c>
      <c r="R30" s="19"/>
    </row>
    <row r="31" spans="1:18" x14ac:dyDescent="0.25">
      <c r="A31" s="9">
        <v>30</v>
      </c>
      <c r="B31" s="10">
        <v>45822</v>
      </c>
      <c r="C31" s="11" t="s">
        <v>48</v>
      </c>
      <c r="D31" s="12" t="s">
        <v>17</v>
      </c>
      <c r="E31" s="12">
        <f>VLOOKUP(F31,[1]Hulpblad!C$6:D225,2,FALSE)</f>
        <v>1.35</v>
      </c>
      <c r="F31" s="21">
        <v>35</v>
      </c>
      <c r="G31" s="14">
        <f t="shared" si="0"/>
        <v>1.4</v>
      </c>
      <c r="H31" s="15">
        <v>37</v>
      </c>
      <c r="I31" s="16">
        <v>6</v>
      </c>
      <c r="J31" s="17">
        <f t="shared" si="1"/>
        <v>105.71428571428572</v>
      </c>
      <c r="K31" s="15">
        <v>27</v>
      </c>
      <c r="L31" s="15">
        <v>5</v>
      </c>
      <c r="M31" s="17">
        <f t="shared" si="2"/>
        <v>77.142857142857153</v>
      </c>
      <c r="N31" s="9">
        <f t="shared" si="3"/>
        <v>64</v>
      </c>
      <c r="O31" s="18">
        <f t="shared" si="4"/>
        <v>1.28</v>
      </c>
      <c r="P31" s="18">
        <f t="shared" si="7"/>
        <v>91.428571428571431</v>
      </c>
      <c r="Q31" s="17">
        <f t="shared" si="6"/>
        <v>91</v>
      </c>
      <c r="R31" s="19"/>
    </row>
    <row r="32" spans="1:18" x14ac:dyDescent="0.25">
      <c r="A32" s="9">
        <v>31</v>
      </c>
      <c r="B32" s="10">
        <v>45819</v>
      </c>
      <c r="C32" s="11" t="s">
        <v>49</v>
      </c>
      <c r="D32" s="12" t="s">
        <v>17</v>
      </c>
      <c r="E32" s="12">
        <f>VLOOKUP(F32,[1]Hulpblad!C$6:D214,2,FALSE)</f>
        <v>1.35</v>
      </c>
      <c r="F32" s="13">
        <v>35</v>
      </c>
      <c r="G32" s="14">
        <f t="shared" si="0"/>
        <v>1.4</v>
      </c>
      <c r="H32" s="15">
        <v>23</v>
      </c>
      <c r="I32" s="16">
        <v>5</v>
      </c>
      <c r="J32" s="17">
        <f t="shared" si="1"/>
        <v>65.714285714285708</v>
      </c>
      <c r="K32" s="15">
        <v>40</v>
      </c>
      <c r="L32" s="15">
        <v>8</v>
      </c>
      <c r="M32" s="17">
        <f t="shared" si="2"/>
        <v>114.28571428571428</v>
      </c>
      <c r="N32" s="9">
        <f t="shared" si="3"/>
        <v>63</v>
      </c>
      <c r="O32" s="18">
        <f t="shared" si="4"/>
        <v>1.26</v>
      </c>
      <c r="P32" s="18">
        <f t="shared" si="7"/>
        <v>90</v>
      </c>
      <c r="Q32" s="17">
        <f t="shared" si="6"/>
        <v>90</v>
      </c>
      <c r="R32" s="19"/>
    </row>
    <row r="33" spans="1:18" x14ac:dyDescent="0.25">
      <c r="A33" s="9">
        <v>32</v>
      </c>
      <c r="B33" s="10">
        <v>45819</v>
      </c>
      <c r="C33" s="11" t="s">
        <v>50</v>
      </c>
      <c r="D33" s="12" t="s">
        <v>17</v>
      </c>
      <c r="E33" s="12">
        <f>VLOOKUP(F33,[1]Hulpblad!C$6:D245,2,FALSE)</f>
        <v>1.05</v>
      </c>
      <c r="F33" s="13">
        <v>28</v>
      </c>
      <c r="G33" s="14">
        <f t="shared" si="0"/>
        <v>1.1200000000000001</v>
      </c>
      <c r="H33" s="15">
        <v>26</v>
      </c>
      <c r="I33" s="16">
        <v>5</v>
      </c>
      <c r="J33" s="17">
        <f t="shared" si="1"/>
        <v>92.857142857142861</v>
      </c>
      <c r="K33" s="15">
        <v>24</v>
      </c>
      <c r="L33" s="15">
        <v>2</v>
      </c>
      <c r="M33" s="17">
        <f t="shared" si="2"/>
        <v>85.714285714285708</v>
      </c>
      <c r="N33" s="9">
        <f t="shared" si="3"/>
        <v>50</v>
      </c>
      <c r="O33" s="18">
        <f t="shared" si="4"/>
        <v>1</v>
      </c>
      <c r="P33" s="18">
        <f t="shared" si="7"/>
        <v>89.285714285714278</v>
      </c>
      <c r="Q33" s="17">
        <f t="shared" si="6"/>
        <v>89</v>
      </c>
      <c r="R33" s="19"/>
    </row>
    <row r="34" spans="1:18" x14ac:dyDescent="0.25">
      <c r="A34" s="9">
        <v>33</v>
      </c>
      <c r="B34" s="10">
        <v>45822</v>
      </c>
      <c r="C34" s="11" t="s">
        <v>51</v>
      </c>
      <c r="D34" s="12" t="s">
        <v>17</v>
      </c>
      <c r="E34" s="12">
        <f>VLOOKUP(F34,[1]Hulpblad!C$6:D106,2,FALSE)</f>
        <v>0.95</v>
      </c>
      <c r="F34" s="13">
        <v>26</v>
      </c>
      <c r="G34" s="14">
        <f t="shared" si="0"/>
        <v>1.04</v>
      </c>
      <c r="H34" s="15">
        <v>32</v>
      </c>
      <c r="I34" s="16">
        <v>4</v>
      </c>
      <c r="J34" s="17">
        <f t="shared" si="1"/>
        <v>123.07692307692308</v>
      </c>
      <c r="K34" s="15">
        <v>14</v>
      </c>
      <c r="L34" s="15">
        <v>3</v>
      </c>
      <c r="M34" s="17">
        <f t="shared" si="2"/>
        <v>53.846153846153847</v>
      </c>
      <c r="N34" s="9">
        <f t="shared" si="3"/>
        <v>46</v>
      </c>
      <c r="O34" s="18">
        <f t="shared" si="4"/>
        <v>0.92</v>
      </c>
      <c r="P34" s="18">
        <f t="shared" si="7"/>
        <v>88.461538461538453</v>
      </c>
      <c r="Q34" s="17">
        <f t="shared" si="6"/>
        <v>88</v>
      </c>
      <c r="R34" s="19"/>
    </row>
    <row r="35" spans="1:18" x14ac:dyDescent="0.25">
      <c r="A35" s="9">
        <v>34</v>
      </c>
      <c r="B35" s="10">
        <v>45810</v>
      </c>
      <c r="C35" s="11" t="s">
        <v>52</v>
      </c>
      <c r="D35" s="12" t="s">
        <v>17</v>
      </c>
      <c r="E35" s="12">
        <f>VLOOKUP(F35,[1]Hulpblad!C$6:D97,2,FALSE)</f>
        <v>1.45</v>
      </c>
      <c r="F35" s="13">
        <v>38</v>
      </c>
      <c r="G35" s="14">
        <f t="shared" si="0"/>
        <v>1.52</v>
      </c>
      <c r="H35" s="15">
        <v>42</v>
      </c>
      <c r="I35" s="16">
        <v>9</v>
      </c>
      <c r="J35" s="17">
        <f t="shared" si="1"/>
        <v>110.5263157894737</v>
      </c>
      <c r="K35" s="15">
        <v>25</v>
      </c>
      <c r="L35" s="15">
        <v>6</v>
      </c>
      <c r="M35" s="17">
        <f t="shared" si="2"/>
        <v>65.789473684210535</v>
      </c>
      <c r="N35" s="9">
        <f t="shared" si="3"/>
        <v>67</v>
      </c>
      <c r="O35" s="18">
        <f t="shared" si="4"/>
        <v>1.34</v>
      </c>
      <c r="P35" s="18">
        <f t="shared" si="7"/>
        <v>88.15789473684211</v>
      </c>
      <c r="Q35" s="17">
        <f t="shared" si="6"/>
        <v>88</v>
      </c>
      <c r="R35" s="19"/>
    </row>
    <row r="36" spans="1:18" x14ac:dyDescent="0.25">
      <c r="A36" s="9">
        <v>35</v>
      </c>
      <c r="B36" s="10">
        <v>45819</v>
      </c>
      <c r="C36" s="11" t="s">
        <v>53</v>
      </c>
      <c r="D36" s="12" t="s">
        <v>17</v>
      </c>
      <c r="E36" s="12">
        <f>VLOOKUP(F36,[1]Hulpblad!C$6:D39,2,FALSE)</f>
        <v>0.85</v>
      </c>
      <c r="F36" s="13">
        <v>25</v>
      </c>
      <c r="G36" s="14">
        <f t="shared" si="0"/>
        <v>1</v>
      </c>
      <c r="H36" s="15">
        <v>25</v>
      </c>
      <c r="I36" s="16">
        <v>7</v>
      </c>
      <c r="J36" s="17">
        <f t="shared" si="1"/>
        <v>100</v>
      </c>
      <c r="K36" s="15">
        <v>19</v>
      </c>
      <c r="L36" s="15">
        <v>3</v>
      </c>
      <c r="M36" s="17">
        <f t="shared" si="2"/>
        <v>76</v>
      </c>
      <c r="N36" s="9">
        <f t="shared" si="3"/>
        <v>44</v>
      </c>
      <c r="O36" s="18">
        <f t="shared" si="4"/>
        <v>0.88</v>
      </c>
      <c r="P36" s="18">
        <f t="shared" si="7"/>
        <v>88</v>
      </c>
      <c r="Q36" s="17">
        <f t="shared" si="6"/>
        <v>88</v>
      </c>
      <c r="R36" s="19"/>
    </row>
    <row r="37" spans="1:18" x14ac:dyDescent="0.25">
      <c r="A37" s="9">
        <v>36</v>
      </c>
      <c r="B37" s="10">
        <v>45810</v>
      </c>
      <c r="C37" s="11" t="s">
        <v>54</v>
      </c>
      <c r="D37" s="12" t="s">
        <v>17</v>
      </c>
      <c r="E37" s="12">
        <f>VLOOKUP(F37,[1]Hulpblad!C$6:D180,2,FALSE)</f>
        <v>0.65</v>
      </c>
      <c r="F37" s="13">
        <v>22</v>
      </c>
      <c r="G37" s="14">
        <f t="shared" si="0"/>
        <v>0.88</v>
      </c>
      <c r="H37" s="15">
        <v>20</v>
      </c>
      <c r="I37" s="16">
        <v>4</v>
      </c>
      <c r="J37" s="17">
        <f t="shared" si="1"/>
        <v>90.909090909090907</v>
      </c>
      <c r="K37" s="15">
        <v>18</v>
      </c>
      <c r="L37" s="15">
        <v>7</v>
      </c>
      <c r="M37" s="17">
        <f t="shared" si="2"/>
        <v>81.818181818181827</v>
      </c>
      <c r="N37" s="9">
        <f t="shared" si="3"/>
        <v>38</v>
      </c>
      <c r="O37" s="18">
        <f t="shared" si="4"/>
        <v>0.76</v>
      </c>
      <c r="P37" s="18">
        <f t="shared" si="7"/>
        <v>86.36363636363636</v>
      </c>
      <c r="Q37" s="17">
        <f t="shared" si="6"/>
        <v>86</v>
      </c>
      <c r="R37" s="19"/>
    </row>
    <row r="38" spans="1:18" x14ac:dyDescent="0.25">
      <c r="A38" s="9">
        <v>37</v>
      </c>
      <c r="B38" s="10">
        <v>45810</v>
      </c>
      <c r="C38" s="11" t="s">
        <v>55</v>
      </c>
      <c r="D38" s="22" t="s">
        <v>17</v>
      </c>
      <c r="E38" s="12">
        <f>VLOOKUP(F38,[1]Hulpblad!C$6:D264,2,FALSE)</f>
        <v>1.05</v>
      </c>
      <c r="F38" s="13">
        <v>28</v>
      </c>
      <c r="G38" s="14">
        <f t="shared" si="0"/>
        <v>1.1200000000000001</v>
      </c>
      <c r="H38" s="15">
        <v>24</v>
      </c>
      <c r="I38" s="16">
        <v>5</v>
      </c>
      <c r="J38" s="17">
        <f t="shared" si="1"/>
        <v>85.714285714285708</v>
      </c>
      <c r="K38" s="15">
        <v>24</v>
      </c>
      <c r="L38" s="15">
        <v>4</v>
      </c>
      <c r="M38" s="17">
        <f t="shared" si="2"/>
        <v>85.714285714285708</v>
      </c>
      <c r="N38" s="9">
        <f t="shared" si="3"/>
        <v>48</v>
      </c>
      <c r="O38" s="18">
        <f t="shared" si="4"/>
        <v>0.96</v>
      </c>
      <c r="P38" s="18">
        <f t="shared" si="7"/>
        <v>85.714285714285694</v>
      </c>
      <c r="Q38" s="17">
        <f t="shared" si="6"/>
        <v>85</v>
      </c>
      <c r="R38" s="19"/>
    </row>
    <row r="39" spans="1:18" x14ac:dyDescent="0.25">
      <c r="A39" s="9">
        <v>38</v>
      </c>
      <c r="B39" s="10">
        <v>45822</v>
      </c>
      <c r="C39" s="11" t="s">
        <v>56</v>
      </c>
      <c r="D39" s="12" t="s">
        <v>17</v>
      </c>
      <c r="E39" s="12">
        <f>VLOOKUP(F39,[1]Hulpblad!C$6:D94,2,FALSE)</f>
        <v>0.42</v>
      </c>
      <c r="F39" s="13">
        <v>17</v>
      </c>
      <c r="G39" s="14">
        <f t="shared" si="0"/>
        <v>0.68</v>
      </c>
      <c r="H39" s="9">
        <v>9</v>
      </c>
      <c r="I39" s="9">
        <v>2</v>
      </c>
      <c r="J39" s="17">
        <f t="shared" si="1"/>
        <v>52.941176470588239</v>
      </c>
      <c r="K39" s="9">
        <v>20</v>
      </c>
      <c r="L39" s="9">
        <v>3</v>
      </c>
      <c r="M39" s="17">
        <f t="shared" si="2"/>
        <v>117.64705882352942</v>
      </c>
      <c r="N39" s="9">
        <f t="shared" si="3"/>
        <v>29</v>
      </c>
      <c r="O39" s="18">
        <f t="shared" si="4"/>
        <v>0.57999999999999996</v>
      </c>
      <c r="P39" s="18">
        <f t="shared" si="7"/>
        <v>85.294117647058812</v>
      </c>
      <c r="Q39" s="17">
        <f t="shared" si="6"/>
        <v>85</v>
      </c>
      <c r="R39" s="19"/>
    </row>
    <row r="40" spans="1:18" x14ac:dyDescent="0.25">
      <c r="A40" s="9">
        <v>39</v>
      </c>
      <c r="B40" s="10">
        <v>45822</v>
      </c>
      <c r="C40" s="11" t="s">
        <v>57</v>
      </c>
      <c r="D40" s="12" t="s">
        <v>17</v>
      </c>
      <c r="E40" s="12">
        <f>VLOOKUP(F40,[1]Hulpblad!C$6:D136,2,FALSE)</f>
        <v>1.35</v>
      </c>
      <c r="F40" s="13">
        <v>35</v>
      </c>
      <c r="G40" s="14">
        <f t="shared" si="0"/>
        <v>1.4</v>
      </c>
      <c r="H40" s="15">
        <v>18</v>
      </c>
      <c r="I40" s="16">
        <v>3</v>
      </c>
      <c r="J40" s="17">
        <f t="shared" si="1"/>
        <v>51.428571428571423</v>
      </c>
      <c r="K40" s="15">
        <v>40</v>
      </c>
      <c r="L40" s="15">
        <v>9</v>
      </c>
      <c r="M40" s="17">
        <f t="shared" si="2"/>
        <v>114.28571428571428</v>
      </c>
      <c r="N40" s="9">
        <f t="shared" si="3"/>
        <v>58</v>
      </c>
      <c r="O40" s="18">
        <f t="shared" si="4"/>
        <v>1.1599999999999999</v>
      </c>
      <c r="P40" s="18">
        <f t="shared" si="7"/>
        <v>82.857142857142847</v>
      </c>
      <c r="Q40" s="17">
        <f t="shared" si="6"/>
        <v>82</v>
      </c>
      <c r="R40" s="19"/>
    </row>
    <row r="41" spans="1:18" x14ac:dyDescent="0.25">
      <c r="A41" s="9">
        <v>40</v>
      </c>
      <c r="B41" s="10">
        <v>45819</v>
      </c>
      <c r="C41" s="11" t="s">
        <v>58</v>
      </c>
      <c r="D41" s="12" t="s">
        <v>17</v>
      </c>
      <c r="E41" s="12">
        <f>VLOOKUP(F41,[1]Hulpblad!C$6:D222,2,FALSE)</f>
        <v>0.95</v>
      </c>
      <c r="F41" s="13">
        <v>26</v>
      </c>
      <c r="G41" s="14">
        <f t="shared" si="0"/>
        <v>1.04</v>
      </c>
      <c r="H41" s="15">
        <v>18</v>
      </c>
      <c r="I41" s="16">
        <v>3</v>
      </c>
      <c r="J41" s="17">
        <f t="shared" si="1"/>
        <v>69.230769230769226</v>
      </c>
      <c r="K41" s="15">
        <v>23</v>
      </c>
      <c r="L41" s="15">
        <v>5</v>
      </c>
      <c r="M41" s="17">
        <f t="shared" si="2"/>
        <v>88.461538461538453</v>
      </c>
      <c r="N41" s="9">
        <f t="shared" si="3"/>
        <v>41</v>
      </c>
      <c r="O41" s="18">
        <f t="shared" si="4"/>
        <v>0.82</v>
      </c>
      <c r="P41" s="18">
        <f t="shared" si="7"/>
        <v>78.84615384615384</v>
      </c>
      <c r="Q41" s="17">
        <f t="shared" si="6"/>
        <v>78</v>
      </c>
      <c r="R41" s="19"/>
    </row>
    <row r="42" spans="1:18" x14ac:dyDescent="0.25">
      <c r="A42" s="9">
        <v>41</v>
      </c>
      <c r="B42" s="10">
        <v>45822</v>
      </c>
      <c r="C42" s="11" t="s">
        <v>59</v>
      </c>
      <c r="D42" s="12" t="s">
        <v>17</v>
      </c>
      <c r="E42" s="12">
        <f>VLOOKUP(F42,[1]Hulpblad!C$6:D170,2,FALSE)</f>
        <v>1.25</v>
      </c>
      <c r="F42" s="13">
        <v>33</v>
      </c>
      <c r="G42" s="14">
        <f t="shared" si="0"/>
        <v>1.32</v>
      </c>
      <c r="H42" s="15">
        <v>33</v>
      </c>
      <c r="I42" s="16">
        <v>4</v>
      </c>
      <c r="J42" s="17">
        <f t="shared" si="1"/>
        <v>100</v>
      </c>
      <c r="K42" s="15">
        <v>19</v>
      </c>
      <c r="L42" s="15">
        <v>5</v>
      </c>
      <c r="M42" s="17">
        <f t="shared" si="2"/>
        <v>57.575757575757578</v>
      </c>
      <c r="N42" s="9">
        <f t="shared" si="3"/>
        <v>52</v>
      </c>
      <c r="O42" s="18">
        <f t="shared" si="4"/>
        <v>1.04</v>
      </c>
      <c r="P42" s="18">
        <f t="shared" si="7"/>
        <v>78.787878787878782</v>
      </c>
      <c r="Q42" s="17">
        <f t="shared" si="6"/>
        <v>78</v>
      </c>
      <c r="R42" s="19"/>
    </row>
    <row r="43" spans="1:18" x14ac:dyDescent="0.25">
      <c r="A43" s="9">
        <v>42</v>
      </c>
      <c r="B43" s="10">
        <v>45808</v>
      </c>
      <c r="C43" s="11" t="s">
        <v>60</v>
      </c>
      <c r="D43" s="12" t="s">
        <v>17</v>
      </c>
      <c r="E43" s="12">
        <f>VLOOKUP(F43,[1]Hulpblad!C$6:D114,2,FALSE)</f>
        <v>1.35</v>
      </c>
      <c r="F43" s="13">
        <v>35</v>
      </c>
      <c r="G43" s="14">
        <f t="shared" si="0"/>
        <v>1.4</v>
      </c>
      <c r="H43" s="15">
        <v>31</v>
      </c>
      <c r="I43" s="16">
        <v>5</v>
      </c>
      <c r="J43" s="17">
        <f t="shared" si="1"/>
        <v>88.571428571428569</v>
      </c>
      <c r="K43" s="15">
        <v>23</v>
      </c>
      <c r="L43" s="15">
        <v>4</v>
      </c>
      <c r="M43" s="17">
        <f t="shared" si="2"/>
        <v>65.714285714285708</v>
      </c>
      <c r="N43" s="9">
        <f t="shared" si="3"/>
        <v>54</v>
      </c>
      <c r="O43" s="18">
        <f t="shared" si="4"/>
        <v>1.08</v>
      </c>
      <c r="P43" s="18">
        <f t="shared" si="7"/>
        <v>77.142857142857153</v>
      </c>
      <c r="Q43" s="17">
        <f t="shared" si="6"/>
        <v>77</v>
      </c>
      <c r="R43" s="19"/>
    </row>
    <row r="44" spans="1:18" x14ac:dyDescent="0.25">
      <c r="A44" s="9">
        <v>43</v>
      </c>
      <c r="B44" s="10">
        <v>45822</v>
      </c>
      <c r="C44" s="20" t="s">
        <v>61</v>
      </c>
      <c r="D44" s="12" t="s">
        <v>17</v>
      </c>
      <c r="E44" s="12">
        <f>VLOOKUP(F44,[1]Hulpblad!C$6:D132,2,FALSE)</f>
        <v>1.55</v>
      </c>
      <c r="F44" s="13">
        <v>40</v>
      </c>
      <c r="G44" s="14">
        <f t="shared" si="0"/>
        <v>1.6</v>
      </c>
      <c r="H44" s="15">
        <v>27</v>
      </c>
      <c r="I44" s="16">
        <v>10</v>
      </c>
      <c r="J44" s="17">
        <f t="shared" si="1"/>
        <v>67.5</v>
      </c>
      <c r="K44" s="15">
        <v>34</v>
      </c>
      <c r="L44" s="15">
        <v>7</v>
      </c>
      <c r="M44" s="17">
        <f t="shared" si="2"/>
        <v>85</v>
      </c>
      <c r="N44" s="9">
        <f t="shared" si="3"/>
        <v>61</v>
      </c>
      <c r="O44" s="18">
        <f t="shared" si="4"/>
        <v>1.22</v>
      </c>
      <c r="P44" s="18">
        <f t="shared" si="7"/>
        <v>76.25</v>
      </c>
      <c r="Q44" s="17">
        <f t="shared" si="6"/>
        <v>76</v>
      </c>
      <c r="R44" s="19"/>
    </row>
    <row r="45" spans="1:18" x14ac:dyDescent="0.25">
      <c r="A45" s="9">
        <v>44</v>
      </c>
      <c r="B45" s="10">
        <v>45810</v>
      </c>
      <c r="C45" s="11" t="s">
        <v>62</v>
      </c>
      <c r="D45" s="12" t="s">
        <v>17</v>
      </c>
      <c r="E45" s="12">
        <f>VLOOKUP(F45,[1]Hulpblad!C$6:D36,2,FALSE)</f>
        <v>1.35</v>
      </c>
      <c r="F45" s="21">
        <v>35</v>
      </c>
      <c r="G45" s="14">
        <f t="shared" si="0"/>
        <v>1.4</v>
      </c>
      <c r="H45" s="15">
        <v>27</v>
      </c>
      <c r="I45" s="16">
        <v>4</v>
      </c>
      <c r="J45" s="17">
        <f t="shared" si="1"/>
        <v>77.142857142857153</v>
      </c>
      <c r="K45" s="15">
        <v>26</v>
      </c>
      <c r="L45" s="15">
        <v>4</v>
      </c>
      <c r="M45" s="17">
        <f t="shared" si="2"/>
        <v>74.285714285714292</v>
      </c>
      <c r="N45" s="9">
        <f t="shared" si="3"/>
        <v>53</v>
      </c>
      <c r="O45" s="18">
        <f t="shared" si="4"/>
        <v>1.06</v>
      </c>
      <c r="P45" s="18">
        <f t="shared" si="7"/>
        <v>75.714285714285722</v>
      </c>
      <c r="Q45" s="17">
        <f t="shared" si="6"/>
        <v>75</v>
      </c>
      <c r="R45" s="19"/>
    </row>
    <row r="46" spans="1:18" x14ac:dyDescent="0.25">
      <c r="A46" s="9">
        <v>45</v>
      </c>
      <c r="B46" s="10">
        <v>45822</v>
      </c>
      <c r="C46" s="11" t="s">
        <v>63</v>
      </c>
      <c r="D46" s="22" t="s">
        <v>17</v>
      </c>
      <c r="E46" s="12">
        <f>VLOOKUP(F46,[1]Hulpblad!C$6:D258,2,FALSE)</f>
        <v>1.35</v>
      </c>
      <c r="F46" s="13">
        <v>35</v>
      </c>
      <c r="G46" s="14">
        <f t="shared" si="0"/>
        <v>1.4</v>
      </c>
      <c r="H46" s="15">
        <v>30</v>
      </c>
      <c r="I46" s="16">
        <v>5</v>
      </c>
      <c r="J46" s="17">
        <f t="shared" si="1"/>
        <v>85.714285714285708</v>
      </c>
      <c r="K46" s="15">
        <v>21</v>
      </c>
      <c r="L46" s="15">
        <v>4</v>
      </c>
      <c r="M46" s="17">
        <f t="shared" si="2"/>
        <v>60</v>
      </c>
      <c r="N46" s="9">
        <f t="shared" si="3"/>
        <v>51</v>
      </c>
      <c r="O46" s="18">
        <f t="shared" si="4"/>
        <v>1.02</v>
      </c>
      <c r="P46" s="18">
        <f t="shared" si="7"/>
        <v>72.857142857142861</v>
      </c>
      <c r="Q46" s="17">
        <f t="shared" si="6"/>
        <v>72</v>
      </c>
      <c r="R46" s="19"/>
    </row>
    <row r="47" spans="1:18" x14ac:dyDescent="0.25">
      <c r="A47" s="9">
        <v>46</v>
      </c>
      <c r="B47" s="10">
        <v>45819</v>
      </c>
      <c r="C47" s="11" t="s">
        <v>64</v>
      </c>
      <c r="D47" s="22" t="s">
        <v>17</v>
      </c>
      <c r="E47" s="12">
        <f>VLOOKUP(F47,[1]Hulpblad!C$6:D253,2,FALSE)</f>
        <v>0.65</v>
      </c>
      <c r="F47" s="13">
        <v>22</v>
      </c>
      <c r="G47" s="14">
        <f t="shared" si="0"/>
        <v>0.88</v>
      </c>
      <c r="H47" s="15">
        <v>20</v>
      </c>
      <c r="I47" s="16">
        <v>3</v>
      </c>
      <c r="J47" s="17">
        <f t="shared" si="1"/>
        <v>90.909090909090907</v>
      </c>
      <c r="K47" s="15">
        <v>12</v>
      </c>
      <c r="L47" s="15">
        <v>2</v>
      </c>
      <c r="M47" s="17">
        <f t="shared" si="2"/>
        <v>54.54545454545454</v>
      </c>
      <c r="N47" s="9">
        <f t="shared" si="3"/>
        <v>32</v>
      </c>
      <c r="O47" s="18">
        <f t="shared" si="4"/>
        <v>0.64</v>
      </c>
      <c r="P47" s="18">
        <v>72.727999999999994</v>
      </c>
      <c r="Q47" s="17">
        <f t="shared" si="6"/>
        <v>72</v>
      </c>
      <c r="R47" s="19"/>
    </row>
    <row r="48" spans="1:18" x14ac:dyDescent="0.25">
      <c r="A48" s="9">
        <v>47</v>
      </c>
      <c r="B48" s="10">
        <v>45810</v>
      </c>
      <c r="C48" s="11" t="s">
        <v>65</v>
      </c>
      <c r="D48" s="12" t="s">
        <v>17</v>
      </c>
      <c r="E48" s="12">
        <f>VLOOKUP(F48,[1]Hulpblad!C$6:D227,2,FALSE)</f>
        <v>1.25</v>
      </c>
      <c r="F48" s="13">
        <v>33</v>
      </c>
      <c r="G48" s="14">
        <f t="shared" si="0"/>
        <v>1.32</v>
      </c>
      <c r="H48" s="15">
        <v>20</v>
      </c>
      <c r="I48" s="16">
        <v>4</v>
      </c>
      <c r="J48" s="17">
        <f t="shared" si="1"/>
        <v>60.606060606060609</v>
      </c>
      <c r="K48" s="15">
        <v>28</v>
      </c>
      <c r="L48" s="15">
        <v>11</v>
      </c>
      <c r="M48" s="17">
        <f t="shared" si="2"/>
        <v>84.848484848484844</v>
      </c>
      <c r="N48" s="9">
        <f t="shared" si="3"/>
        <v>48</v>
      </c>
      <c r="O48" s="18">
        <f t="shared" si="4"/>
        <v>0.96</v>
      </c>
      <c r="P48" s="18">
        <f t="shared" ref="P48:P55" si="8">O48/G48*100</f>
        <v>72.72727272727272</v>
      </c>
      <c r="Q48" s="17">
        <f t="shared" si="6"/>
        <v>72</v>
      </c>
      <c r="R48" s="19"/>
    </row>
    <row r="49" spans="1:18" x14ac:dyDescent="0.25">
      <c r="A49" s="9">
        <v>48</v>
      </c>
      <c r="B49" s="10">
        <v>45810</v>
      </c>
      <c r="C49" s="11" t="s">
        <v>66</v>
      </c>
      <c r="D49" s="12" t="s">
        <v>17</v>
      </c>
      <c r="E49" s="12">
        <f>VLOOKUP(F49,[1]Hulpblad!C$6:D211,2,FALSE)</f>
        <v>1.05</v>
      </c>
      <c r="F49" s="13">
        <v>28</v>
      </c>
      <c r="G49" s="14">
        <f t="shared" si="0"/>
        <v>1.1200000000000001</v>
      </c>
      <c r="H49" s="15">
        <v>22</v>
      </c>
      <c r="I49" s="16">
        <v>4</v>
      </c>
      <c r="J49" s="17">
        <f t="shared" si="1"/>
        <v>78.571428571428569</v>
      </c>
      <c r="K49" s="15">
        <v>17</v>
      </c>
      <c r="L49" s="15">
        <v>4</v>
      </c>
      <c r="M49" s="17">
        <f t="shared" si="2"/>
        <v>60.714285714285708</v>
      </c>
      <c r="N49" s="9">
        <f t="shared" si="3"/>
        <v>39</v>
      </c>
      <c r="O49" s="18">
        <f t="shared" si="4"/>
        <v>0.78</v>
      </c>
      <c r="P49" s="18">
        <f t="shared" si="8"/>
        <v>69.642857142857139</v>
      </c>
      <c r="Q49" s="17">
        <f t="shared" si="6"/>
        <v>69</v>
      </c>
      <c r="R49" s="19"/>
    </row>
    <row r="50" spans="1:18" x14ac:dyDescent="0.25">
      <c r="A50" s="9">
        <v>49</v>
      </c>
      <c r="B50" s="10">
        <v>45822</v>
      </c>
      <c r="C50" s="11" t="s">
        <v>67</v>
      </c>
      <c r="D50" s="12" t="s">
        <v>17</v>
      </c>
      <c r="E50" s="12">
        <f>VLOOKUP(F50,[1]Hulpblad!C$6:D151,2,FALSE)</f>
        <v>1.35</v>
      </c>
      <c r="F50" s="13">
        <v>35</v>
      </c>
      <c r="G50" s="14">
        <f t="shared" si="0"/>
        <v>1.4</v>
      </c>
      <c r="H50" s="9">
        <v>32</v>
      </c>
      <c r="I50" s="9">
        <v>6</v>
      </c>
      <c r="J50" s="17">
        <f t="shared" si="1"/>
        <v>91.428571428571431</v>
      </c>
      <c r="K50" s="9">
        <v>16</v>
      </c>
      <c r="L50" s="9">
        <v>6</v>
      </c>
      <c r="M50" s="17">
        <f t="shared" si="2"/>
        <v>45.714285714285715</v>
      </c>
      <c r="N50" s="9">
        <f t="shared" si="3"/>
        <v>48</v>
      </c>
      <c r="O50" s="18">
        <f t="shared" si="4"/>
        <v>0.96</v>
      </c>
      <c r="P50" s="18">
        <f t="shared" si="8"/>
        <v>68.571428571428569</v>
      </c>
      <c r="Q50" s="17">
        <f t="shared" si="6"/>
        <v>68</v>
      </c>
      <c r="R50" s="19"/>
    </row>
    <row r="51" spans="1:18" x14ac:dyDescent="0.25">
      <c r="A51" s="9">
        <v>50</v>
      </c>
      <c r="B51" s="10">
        <v>45810</v>
      </c>
      <c r="C51" s="11" t="s">
        <v>68</v>
      </c>
      <c r="D51" s="12" t="s">
        <v>17</v>
      </c>
      <c r="E51" s="12">
        <f>VLOOKUP(F51,[1]Hulpblad!C$6:D46,2,FALSE)</f>
        <v>1.1499999999999999</v>
      </c>
      <c r="F51" s="13">
        <v>30</v>
      </c>
      <c r="G51" s="14">
        <f t="shared" si="0"/>
        <v>1.2</v>
      </c>
      <c r="H51" s="9">
        <v>17</v>
      </c>
      <c r="I51" s="9">
        <v>3</v>
      </c>
      <c r="J51" s="17">
        <f t="shared" si="1"/>
        <v>56.666666666666664</v>
      </c>
      <c r="K51" s="9">
        <v>24</v>
      </c>
      <c r="L51" s="9">
        <v>3</v>
      </c>
      <c r="M51" s="17">
        <f t="shared" si="2"/>
        <v>80</v>
      </c>
      <c r="N51" s="9">
        <f t="shared" si="3"/>
        <v>41</v>
      </c>
      <c r="O51" s="18">
        <f t="shared" si="4"/>
        <v>0.82</v>
      </c>
      <c r="P51" s="18">
        <f t="shared" si="8"/>
        <v>68.333333333333329</v>
      </c>
      <c r="Q51" s="17">
        <f t="shared" si="6"/>
        <v>68</v>
      </c>
      <c r="R51" s="19"/>
    </row>
    <row r="52" spans="1:18" x14ac:dyDescent="0.25">
      <c r="A52" s="9">
        <v>51</v>
      </c>
      <c r="B52" s="10">
        <v>45822</v>
      </c>
      <c r="C52" s="11" t="s">
        <v>69</v>
      </c>
      <c r="D52" s="12" t="s">
        <v>17</v>
      </c>
      <c r="E52" s="12">
        <f>VLOOKUP(F52,[1]Hulpblad!C$6:D149,2,FALSE)</f>
        <v>0.75</v>
      </c>
      <c r="F52" s="13">
        <v>23</v>
      </c>
      <c r="G52" s="14">
        <f t="shared" si="0"/>
        <v>0.92</v>
      </c>
      <c r="H52" s="9">
        <v>13</v>
      </c>
      <c r="I52" s="9">
        <v>2</v>
      </c>
      <c r="J52" s="17">
        <f t="shared" si="1"/>
        <v>56.521739130434781</v>
      </c>
      <c r="K52" s="9">
        <v>17</v>
      </c>
      <c r="L52" s="9">
        <v>5</v>
      </c>
      <c r="M52" s="17">
        <f t="shared" si="2"/>
        <v>73.91304347826086</v>
      </c>
      <c r="N52" s="9">
        <f t="shared" si="3"/>
        <v>30</v>
      </c>
      <c r="O52" s="18">
        <f t="shared" si="4"/>
        <v>0.6</v>
      </c>
      <c r="P52" s="18">
        <f t="shared" si="8"/>
        <v>65.217391304347814</v>
      </c>
      <c r="Q52" s="17">
        <f t="shared" si="6"/>
        <v>65</v>
      </c>
      <c r="R52" s="19"/>
    </row>
    <row r="53" spans="1:18" x14ac:dyDescent="0.25">
      <c r="A53" s="9">
        <v>52</v>
      </c>
      <c r="B53" s="10">
        <v>45808</v>
      </c>
      <c r="C53" s="11" t="s">
        <v>70</v>
      </c>
      <c r="D53" s="12" t="s">
        <v>17</v>
      </c>
      <c r="E53" s="12">
        <f>VLOOKUP(F53,[1]Hulpblad!C$6:D21,2,FALSE)</f>
        <v>1.45</v>
      </c>
      <c r="F53" s="13">
        <v>38</v>
      </c>
      <c r="G53" s="14">
        <f t="shared" si="0"/>
        <v>1.52</v>
      </c>
      <c r="H53" s="9">
        <v>23</v>
      </c>
      <c r="I53" s="9">
        <v>7</v>
      </c>
      <c r="J53" s="17">
        <f t="shared" si="1"/>
        <v>60.526315789473685</v>
      </c>
      <c r="K53" s="9">
        <v>26</v>
      </c>
      <c r="L53" s="9">
        <v>9</v>
      </c>
      <c r="M53" s="17">
        <f t="shared" si="2"/>
        <v>68.421052631578945</v>
      </c>
      <c r="N53" s="9">
        <f t="shared" si="3"/>
        <v>49</v>
      </c>
      <c r="O53" s="18">
        <f t="shared" si="4"/>
        <v>0.98</v>
      </c>
      <c r="P53" s="18">
        <f t="shared" si="8"/>
        <v>64.473684210526315</v>
      </c>
      <c r="Q53" s="17">
        <f t="shared" si="6"/>
        <v>64</v>
      </c>
      <c r="R53" s="19"/>
    </row>
    <row r="54" spans="1:18" x14ac:dyDescent="0.25">
      <c r="A54" s="9">
        <v>53</v>
      </c>
      <c r="B54" s="10">
        <v>45810</v>
      </c>
      <c r="C54" s="11" t="s">
        <v>71</v>
      </c>
      <c r="D54" s="12" t="s">
        <v>17</v>
      </c>
      <c r="E54" s="12">
        <f>VLOOKUP(F54,[1]Hulpblad!C$6:D50,2,FALSE)</f>
        <v>0.42</v>
      </c>
      <c r="F54" s="13">
        <v>17</v>
      </c>
      <c r="G54" s="14">
        <f t="shared" si="0"/>
        <v>0.68</v>
      </c>
      <c r="H54" s="9">
        <v>8</v>
      </c>
      <c r="I54" s="9">
        <v>2</v>
      </c>
      <c r="J54" s="17">
        <f t="shared" si="1"/>
        <v>47.058823529411761</v>
      </c>
      <c r="K54" s="9">
        <v>11</v>
      </c>
      <c r="L54" s="9">
        <v>3</v>
      </c>
      <c r="M54" s="17">
        <f t="shared" si="2"/>
        <v>64.705882352941174</v>
      </c>
      <c r="N54" s="9">
        <f t="shared" si="3"/>
        <v>19</v>
      </c>
      <c r="O54" s="18">
        <f t="shared" si="4"/>
        <v>0.38</v>
      </c>
      <c r="P54" s="18">
        <f t="shared" si="8"/>
        <v>55.882352941176471</v>
      </c>
      <c r="Q54" s="17">
        <f t="shared" si="6"/>
        <v>55</v>
      </c>
      <c r="R54" s="19"/>
    </row>
    <row r="55" spans="1:18" x14ac:dyDescent="0.25">
      <c r="A55" s="9">
        <v>54</v>
      </c>
      <c r="B55" s="10">
        <v>45808</v>
      </c>
      <c r="C55" s="11" t="s">
        <v>72</v>
      </c>
      <c r="D55" s="12" t="s">
        <v>17</v>
      </c>
      <c r="E55" s="12">
        <f>VLOOKUP(F55,[1]Hulpblad!C$6:D156,2,FALSE)</f>
        <v>1.05</v>
      </c>
      <c r="F55" s="13">
        <v>28</v>
      </c>
      <c r="G55" s="14">
        <f t="shared" si="0"/>
        <v>1.1200000000000001</v>
      </c>
      <c r="H55" s="15">
        <v>10</v>
      </c>
      <c r="I55" s="16">
        <v>3</v>
      </c>
      <c r="J55" s="17">
        <f t="shared" si="1"/>
        <v>35.714285714285715</v>
      </c>
      <c r="K55" s="15">
        <v>13</v>
      </c>
      <c r="L55" s="15">
        <v>3</v>
      </c>
      <c r="M55" s="17">
        <f t="shared" si="2"/>
        <v>46.428571428571431</v>
      </c>
      <c r="N55" s="9">
        <f t="shared" si="3"/>
        <v>23</v>
      </c>
      <c r="O55" s="18">
        <f t="shared" si="4"/>
        <v>0.46</v>
      </c>
      <c r="P55" s="18">
        <f t="shared" si="8"/>
        <v>41.071428571428569</v>
      </c>
      <c r="Q55" s="17">
        <f t="shared" si="6"/>
        <v>41</v>
      </c>
      <c r="R55" s="19"/>
    </row>
  </sheetData>
  <conditionalFormatting sqref="P2:Q55">
    <cfRule type="cellIs" dxfId="1" priority="1" stopIfTrue="1" operator="lessThan">
      <formula>79.5</formula>
    </cfRule>
  </conditionalFormatting>
  <conditionalFormatting sqref="P2:Q55"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7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2025-06-15T10:26:54Z</dcterms:created>
  <dcterms:modified xsi:type="dcterms:W3CDTF">2025-06-15T10:28:06Z</dcterms:modified>
</cp:coreProperties>
</file>